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280" windowHeight="7680" activeTab="3"/>
  </bookViews>
  <sheets>
    <sheet name="Рекомендации" sheetId="1" r:id="rId1"/>
    <sheet name="Доп. информация" sheetId="2" r:id="rId2"/>
    <sheet name="Путевой лист" sheetId="3" r:id="rId3"/>
    <sheet name="Путевой лист_1" sheetId="4" r:id="rId4"/>
    <sheet name="Путевой лист_2" sheetId="5" r:id="rId5"/>
  </sheets>
  <definedNames>
    <definedName name="tabl" localSheetId="2">'Путевой лист'!$FW$21:$FZ$43</definedName>
    <definedName name="tabl" localSheetId="3">'Путевой лист_1'!$FW$21:$FZ$39</definedName>
    <definedName name="tabl">'Путевой лист_2'!$FW$21:$FZ$33</definedName>
    <definedName name="а">'Доп. информация'!$B$3:$B$95</definedName>
    <definedName name="б">'Доп. информация'!$E$3:$E$95</definedName>
    <definedName name="КТ" localSheetId="2">'Путевой лист'!$42:$42</definedName>
    <definedName name="КТ" localSheetId="3">'Путевой лист_1'!$38:$38</definedName>
    <definedName name="КТ">'Путевой лист_2'!$32:$32</definedName>
    <definedName name="КТ1" localSheetId="2">'Путевой лист'!$83:$83</definedName>
    <definedName name="КТ1" localSheetId="3">'Путевой лист_1'!$75:$75</definedName>
    <definedName name="КТ1">'Путевой лист_2'!$63:$63</definedName>
    <definedName name="НТ" localSheetId="2">'Путевой лист'!$19:$19</definedName>
    <definedName name="НТ" localSheetId="3">'Путевой лист_1'!$19:$19</definedName>
    <definedName name="НТ">'Путевой лист_2'!$19:$19</definedName>
    <definedName name="НТ1" localSheetId="2">'Путевой лист'!$61:$61</definedName>
    <definedName name="НТ1" localSheetId="3">'Путевой лист_1'!$57:$57</definedName>
    <definedName name="НТ1">'Путевой лист_2'!$51:$51</definedName>
    <definedName name="_xlnm.Print_Area" localSheetId="2">'Путевой лист'!$B$2:$FG$47,'Путевой лист'!$B$49:$FG$71</definedName>
    <definedName name="_xlnm.Print_Area" localSheetId="3">'Путевой лист_1'!$B$2:$FG$43,'Путевой лист_1'!$B$45:$FG$67</definedName>
    <definedName name="_xlnm.Print_Area" localSheetId="4">'Путевой лист_2'!$B$2:$FG$37,'Путевой лист_2'!$B$39:$FG$63</definedName>
    <definedName name="_xlnm.Print_Area" localSheetId="0">'Рекомендации'!$B$2:$K$10</definedName>
  </definedNames>
  <calcPr fullCalcOnLoad="1" fullPrecision="0"/>
</workbook>
</file>

<file path=xl/comments3.xml><?xml version="1.0" encoding="utf-8"?>
<comments xmlns="http://schemas.openxmlformats.org/spreadsheetml/2006/main">
  <authors>
    <author>t.volkovets</author>
  </authors>
  <commentList>
    <comment ref="CC21" authorId="0">
      <text>
        <r>
          <rPr>
            <b/>
            <sz val="8"/>
            <rFont val="Tahoma"/>
            <family val="0"/>
          </rPr>
          <t xml:space="preserve">КонсультантПлюс примечание.
</t>
        </r>
        <r>
          <rPr>
            <sz val="8"/>
            <rFont val="Tahoma"/>
            <family val="2"/>
          </rPr>
          <t>Для того чтоб данная графа 
расчиталась верно заполните графу 26.</t>
        </r>
      </text>
    </comment>
    <comment ref="I21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Внесение в путевой лист времени (ч:мин)
 выезда и возвращения производится 
через двоеточие. Пример: 8 : 30</t>
        </r>
      </text>
    </comment>
    <comment ref="O21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Внесение в путевой лист времени (ч:мин) 
выезда и возвращения производится 
через двоеточие. Пример: 8 : 30</t>
        </r>
      </text>
    </comment>
  </commentList>
</comments>
</file>

<file path=xl/comments4.xml><?xml version="1.0" encoding="utf-8"?>
<comments xmlns="http://schemas.openxmlformats.org/spreadsheetml/2006/main">
  <authors>
    <author>t.volkovets</author>
  </authors>
  <commentList>
    <comment ref="CC21" authorId="0">
      <text>
        <r>
          <rPr>
            <b/>
            <sz val="8"/>
            <rFont val="Tahoma"/>
            <family val="0"/>
          </rPr>
          <t xml:space="preserve">КонсультантПлюс примечание.
</t>
        </r>
        <r>
          <rPr>
            <sz val="8"/>
            <rFont val="Tahoma"/>
            <family val="2"/>
          </rPr>
          <t>Для того чтоб данная графа 
расчиталась верно заполните графу 26.</t>
        </r>
      </text>
    </comment>
    <comment ref="I21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Внесение в путевой лист времени (ч:мин)
 выезда и возвращения производится 
через двоеточие. Пример: 8 : 30</t>
        </r>
      </text>
    </comment>
    <comment ref="O21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Внесение в путевой лист времени (ч:мин) 
выезда и возвращения производится 
через двоеточие. Пример: 8 : 30</t>
        </r>
      </text>
    </comment>
    <comment ref="I22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Внесение в путевой лист времени (ч:мин)
 выезда и возвращения производится 
через двоеточие. Пример: 8 : 30</t>
        </r>
      </text>
    </comment>
    <comment ref="I23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Внесение в путевой лист времени (ч:мин)
 выезда и возвращения производится 
через двоеточие. Пример: 8 : 30</t>
        </r>
      </text>
    </comment>
    <comment ref="I24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Внесение в путевой лист времени (ч:мин)
 выезда и возвращения производится 
через двоеточие. Пример: 8 : 30</t>
        </r>
      </text>
    </comment>
    <comment ref="I25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Внесение в путевой лист времени (ч:мин)
 выезда и возвращения производится 
через двоеточие. Пример: 8 : 30</t>
        </r>
      </text>
    </comment>
    <comment ref="I26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Внесение в путевой лист времени (ч:мин)
 выезда и возвращения производится 
через двоеточие. Пример: 8 : 30</t>
        </r>
      </text>
    </comment>
    <comment ref="I27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Внесение в путевой лист времени (ч:мин)
 выезда и возвращения производится 
через двоеточие. Пример: 8 : 30</t>
        </r>
      </text>
    </comment>
    <comment ref="I28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Внесение в путевой лист времени (ч:мин)
 выезда и возвращения производится 
через двоеточие. Пример: 8 : 30</t>
        </r>
      </text>
    </comment>
    <comment ref="I29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Внесение в путевой лист времени (ч:мин)
 выезда и возвращения производится 
через двоеточие. Пример: 8 : 30</t>
        </r>
      </text>
    </comment>
    <comment ref="I30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Внесение в путевой лист времени (ч:мин)
 выезда и возвращения производится 
через двоеточие. Пример: 8 : 30</t>
        </r>
      </text>
    </comment>
    <comment ref="I31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Внесение в путевой лист времени (ч:мин)
 выезда и возвращения производится 
через двоеточие. Пример: 8 : 30</t>
        </r>
      </text>
    </comment>
    <comment ref="I32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Внесение в путевой лист времени (ч:мин)
 выезда и возвращения производится 
через двоеточие. Пример: 8 : 30</t>
        </r>
      </text>
    </comment>
    <comment ref="I33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Внесение в путевой лист времени (ч:мин)
 выезда и возвращения производится 
через двоеточие. Пример: 8 : 30</t>
        </r>
      </text>
    </comment>
    <comment ref="O22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Внесение в путевой лист времени (ч:мин) 
выезда и возвращения производится 
через двоеточие. Пример: 8 : 30</t>
        </r>
      </text>
    </comment>
    <comment ref="O23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Внесение в путевой лист времени (ч:мин) 
выезда и возвращения производится 
через двоеточие. Пример: 8 : 30</t>
        </r>
      </text>
    </comment>
    <comment ref="O24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Внесение в путевой лист времени (ч:мин) 
выезда и возвращения производится 
через двоеточие. Пример: 8 : 30</t>
        </r>
      </text>
    </comment>
    <comment ref="O25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Внесение в путевой лист времени (ч:мин) 
выезда и возвращения производится 
через двоеточие. Пример: 8 : 30</t>
        </r>
      </text>
    </comment>
    <comment ref="O26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Внесение в путевой лист времени (ч:мин) 
выезда и возвращения производится 
через двоеточие. Пример: 8 : 30</t>
        </r>
      </text>
    </comment>
    <comment ref="O27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Внесение в путевой лист времени (ч:мин) 
выезда и возвращения производится 
через двоеточие. Пример: 8 : 30</t>
        </r>
      </text>
    </comment>
    <comment ref="O28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Внесение в путевой лист времени (ч:мин) 
выезда и возвращения производится 
через двоеточие. Пример: 8 : 30</t>
        </r>
      </text>
    </comment>
    <comment ref="O29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Внесение в путевой лист времени (ч:мин) 
выезда и возвращения производится 
через двоеточие. Пример: 8 : 30</t>
        </r>
      </text>
    </comment>
    <comment ref="O30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Внесение в путевой лист времени (ч:мин) 
выезда и возвращения производится 
через двоеточие. Пример: 8 : 30</t>
        </r>
      </text>
    </comment>
    <comment ref="O31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Внесение в путевой лист времени (ч:мин) 
выезда и возвращения производится 
через двоеточие. Пример: 8 : 30</t>
        </r>
      </text>
    </comment>
    <comment ref="O32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Внесение в путевой лист времени (ч:мин) 
выезда и возвращения производится 
через двоеточие. Пример: 8 : 30</t>
        </r>
      </text>
    </comment>
    <comment ref="O33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Внесение в путевой лист времени (ч:мин) 
выезда и возвращения производится 
через двоеточие. Пример: 8 : 30</t>
        </r>
      </text>
    </comment>
  </commentList>
</comments>
</file>

<file path=xl/comments5.xml><?xml version="1.0" encoding="utf-8"?>
<comments xmlns="http://schemas.openxmlformats.org/spreadsheetml/2006/main">
  <authors>
    <author>t.volkovets</author>
  </authors>
  <commentList>
    <comment ref="CC21" authorId="0">
      <text>
        <r>
          <rPr>
            <b/>
            <sz val="8"/>
            <rFont val="Tahoma"/>
            <family val="0"/>
          </rPr>
          <t xml:space="preserve">КонсультантПлюс примечание.
</t>
        </r>
        <r>
          <rPr>
            <sz val="8"/>
            <rFont val="Tahoma"/>
            <family val="2"/>
          </rPr>
          <t>Для того чтоб данная графа 
расчиталась верно заполните графу 26.</t>
        </r>
      </text>
    </comment>
    <comment ref="I21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Внесение в путевой лист времени (ч:мин)
 выезда и возвращения производится 
через двоеточие. Пример: 8 : 30</t>
        </r>
      </text>
    </comment>
    <comment ref="O21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Внесение в путевой лист времени (ч:мин) 
выезда и возвращения производится 
через двоеточие. Пример: 8 : 30</t>
        </r>
      </text>
    </comment>
  </commentList>
</comments>
</file>

<file path=xl/sharedStrings.xml><?xml version="1.0" encoding="utf-8"?>
<sst xmlns="http://schemas.openxmlformats.org/spreadsheetml/2006/main" count="747" uniqueCount="138">
  <si>
    <t>"</t>
  </si>
  <si>
    <t xml:space="preserve"> 20</t>
  </si>
  <si>
    <t>г.</t>
  </si>
  <si>
    <t>Водитель</t>
  </si>
  <si>
    <t>при выезде</t>
  </si>
  <si>
    <t>(фамилия, инициалы)</t>
  </si>
  <si>
    <t>Время (ч, мин)</t>
  </si>
  <si>
    <t>за период с</t>
  </si>
  <si>
    <t>по</t>
  </si>
  <si>
    <t>Водительское удостоверение</t>
  </si>
  <si>
    <t>Дата (число, месяц)</t>
  </si>
  <si>
    <t>выезда</t>
  </si>
  <si>
    <t>Движение топлива</t>
  </si>
  <si>
    <t>Показания спидометра</t>
  </si>
  <si>
    <t>Автомобиль</t>
  </si>
  <si>
    <t>Пробег, км</t>
  </si>
  <si>
    <t>Автомобиль технически исправен</t>
  </si>
  <si>
    <t>При возвращении автомобиль</t>
  </si>
  <si>
    <t>Подпись (штамп) лица, ответст-венного за оформ-ление путевого листа</t>
  </si>
  <si>
    <t>Водитель по состоянию здоровья к управлению допущен (подпись (штамп) уполномо-ченного лица</t>
  </si>
  <si>
    <t>возвра-щения</t>
  </si>
  <si>
    <t>в наряде</t>
  </si>
  <si>
    <t>при возвра-щении</t>
  </si>
  <si>
    <t>заправлено топлива</t>
  </si>
  <si>
    <t>расход топлива, л</t>
  </si>
  <si>
    <t>выезд разрешен (подпись (штамп) уполномо-ченного лица)</t>
  </si>
  <si>
    <t>принял (подпись води-теля)</t>
  </si>
  <si>
    <t>сдал (подпись води-теля)</t>
  </si>
  <si>
    <t>принял (подпись (штамп) уполномо-ченного лица)</t>
  </si>
  <si>
    <t>коли-чество, л</t>
  </si>
  <si>
    <t>подпись (штамп) уполно-моченного лица (дата и номер чека АЗС)</t>
  </si>
  <si>
    <t>по норме</t>
  </si>
  <si>
    <t>факти-чески</t>
  </si>
  <si>
    <t>экономия (+), пере-расход (–)</t>
  </si>
  <si>
    <t>Итого за период с</t>
  </si>
  <si>
    <t>Для расчетов:</t>
  </si>
  <si>
    <t>Выполнение задания</t>
  </si>
  <si>
    <t>Маршрут следования</t>
  </si>
  <si>
    <t>Заказчик (наименование, фамилия, инициалы ответственного лица заказчика, подпись, штамп (печать)</t>
  </si>
  <si>
    <t>Прочие сведения</t>
  </si>
  <si>
    <t>откуда</t>
  </si>
  <si>
    <t>куда</t>
  </si>
  <si>
    <t>х</t>
  </si>
  <si>
    <t>остаток
 топлива, л</t>
  </si>
  <si>
    <t>(наименование перевозчика (штамп (печать)))</t>
  </si>
  <si>
    <t>мая</t>
  </si>
  <si>
    <t>Ильин</t>
  </si>
  <si>
    <t>Линейная норма расхода топлива −</t>
  </si>
  <si>
    <t>л/100 км</t>
  </si>
  <si>
    <t>Расход топлива по норме за месяц:</t>
  </si>
  <si>
    <t>пробег по г. Минску  −</t>
  </si>
  <si>
    <t>км;</t>
  </si>
  <si>
    <t>пробег за городом −</t>
  </si>
  <si>
    <t>расход топлива (город):</t>
  </si>
  <si>
    <t>расход топлива (за городом):</t>
  </si>
  <si>
    <t>Всего расход топлива по норме:</t>
  </si>
  <si>
    <t>по городу</t>
  </si>
  <si>
    <t>в том числе:</t>
  </si>
  <si>
    <t>Всего пробег, км</t>
  </si>
  <si>
    <t>за городом</t>
  </si>
  <si>
    <t>января</t>
  </si>
  <si>
    <t>февраля</t>
  </si>
  <si>
    <t>марта</t>
  </si>
  <si>
    <t>апреля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</si>
  <si>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</si>
  <si>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</si>
  <si>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</si>
  <si>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</si>
  <si>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</si>
  <si>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</si>
  <si>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</si>
  <si>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Регистрационный знак</t>
  </si>
  <si>
    <t>ФИО водителя</t>
  </si>
  <si>
    <t>(марка)</t>
  </si>
  <si>
    <r>
      <t xml:space="preserve">В форме содержатся примечания, которые обозначены </t>
    </r>
    <r>
      <rPr>
        <sz val="10"/>
        <color indexed="10"/>
        <rFont val="Times New Roman CYR"/>
        <family val="0"/>
      </rPr>
      <t>красными треугольничками</t>
    </r>
    <r>
      <rPr>
        <sz val="10"/>
        <rFont val="Times New Roman CYR"/>
        <family val="0"/>
      </rPr>
      <t xml:space="preserve"> в правом верхнем углу ячейки, для прочтения примечания необходимо подвести курсор к необходимой ячейке.</t>
    </r>
  </si>
  <si>
    <t/>
  </si>
  <si>
    <t>В ячейках, помеченных цветом, содержатся формулы. Не рекомендуется удалять информацию из данных ячеек! Ячейки, которые не отмечены голубым цветом (не содержат формулы), необходимо заполнить вручную.   
При необходимости представления значений с одним или двумя знаками после запятой, формат в ячейках, куда вносятся данные значения, можно изменить следующим образом: 
выделить данные ячейки, нажать правую кнопку мыши и выбрать команду "Формат ячеек". В строке "Число десятичных знаков" указать необходимое кол-во знаков после запятой.</t>
  </si>
  <si>
    <t>Рекомендации по заполнению формы путевого листа, 
подготовленной с использованием системы "КонсультантПлюс"</t>
  </si>
  <si>
    <t>Повышение для города  −</t>
  </si>
  <si>
    <t>Повышение за городом  −</t>
  </si>
  <si>
    <r>
      <t>Начните заполнение формы с Листа "Доп. информация"</t>
    </r>
    <r>
      <rPr>
        <sz val="10"/>
        <rFont val="Times New Roman CYR"/>
        <family val="0"/>
      </rPr>
      <t>, после чего можно при  заполнении путевого листа в строках "Автомобиль" и "Водитель" из выпадающего списка можно выбрать фамилию водителя и марку автомобиля, информация по которым занесена на лист "Доп. информация".  При этом Регистрационный знак и номер водительского удостоверения проставятся автоматически.</t>
    </r>
  </si>
  <si>
    <r>
      <t xml:space="preserve">Дату в графе 1 необходимо вводить в формате дд.мм.гггг.
</t>
    </r>
    <r>
      <rPr>
        <b/>
        <sz val="10"/>
        <rFont val="Times New Roman CYR"/>
        <family val="0"/>
      </rPr>
      <t>Например.  05.05.2012</t>
    </r>
    <r>
      <rPr>
        <sz val="10"/>
        <rFont val="Times New Roman CYR"/>
        <family val="0"/>
      </rPr>
      <t xml:space="preserve">
Время прибытия и время отправления необходимо вводить в формате чч:мм
</t>
    </r>
    <r>
      <rPr>
        <b/>
        <sz val="10"/>
        <rFont val="Times New Roman CYR"/>
        <family val="0"/>
      </rPr>
      <t>Например 8:15</t>
    </r>
    <r>
      <rPr>
        <sz val="10"/>
        <rFont val="Times New Roman CYR"/>
        <family val="0"/>
      </rPr>
      <t xml:space="preserve">
</t>
    </r>
    <r>
      <rPr>
        <b/>
        <sz val="10"/>
        <rFont val="Times New Roman CYR"/>
        <family val="0"/>
      </rPr>
      <t>Часы и минуты обязательно разделять двоеточием.</t>
    </r>
  </si>
  <si>
    <t>повышающий коэффициент (зимний период)  −</t>
  </si>
  <si>
    <t>для города</t>
  </si>
  <si>
    <t>Зимний период</t>
  </si>
  <si>
    <t>Летний период</t>
  </si>
  <si>
    <t>летний период</t>
  </si>
  <si>
    <t>зимний период</t>
  </si>
  <si>
    <t>лето
город (км)</t>
  </si>
  <si>
    <t>зима
город (км)</t>
  </si>
  <si>
    <t>лето за
 городом (км)</t>
  </si>
  <si>
    <t>зима за
 городом (км)</t>
  </si>
  <si>
    <t>часы</t>
  </si>
  <si>
    <t>мин.</t>
  </si>
  <si>
    <t>В данной графе выберите из выпадающего 
списка период
(летний или зимний)</t>
  </si>
  <si>
    <t>повышающий коэффициент (кондиционер)  −</t>
  </si>
  <si>
    <t>Без учета коэф. в летнее и зимнее время</t>
  </si>
  <si>
    <t>город без учета коэф.</t>
  </si>
  <si>
    <t>за городом без учета коэф.</t>
  </si>
  <si>
    <r>
      <t>В данной форме предусмотрено три варианта заполнения путевого листа:</t>
    </r>
    <r>
      <rPr>
        <sz val="10"/>
        <rFont val="Times New Roman CYR"/>
        <family val="0"/>
      </rPr>
      <t xml:space="preserve">
</t>
    </r>
    <r>
      <rPr>
        <b/>
        <i/>
        <sz val="10"/>
        <color indexed="12"/>
        <rFont val="Times New Roman CYR"/>
        <family val="0"/>
      </rPr>
      <t>1)</t>
    </r>
    <r>
      <rPr>
        <sz val="10"/>
        <rFont val="Times New Roman CYR"/>
        <family val="0"/>
      </rPr>
      <t xml:space="preserve"> на листе  "Путевой лист" учет расхода топлива ведется в целых числах.
</t>
    </r>
    <r>
      <rPr>
        <b/>
        <i/>
        <sz val="10"/>
        <color indexed="12"/>
        <rFont val="Times New Roman CYR"/>
        <family val="0"/>
      </rPr>
      <t>2)</t>
    </r>
    <r>
      <rPr>
        <sz val="10"/>
        <rFont val="Times New Roman CYR"/>
        <family val="0"/>
      </rPr>
      <t xml:space="preserve"> на листе  "Путевой лист_1" учет расхода топлива ведется с одним знаком после запятой.
</t>
    </r>
    <r>
      <rPr>
        <b/>
        <i/>
        <sz val="10"/>
        <color indexed="12"/>
        <rFont val="Times New Roman CYR"/>
        <family val="0"/>
      </rPr>
      <t>3)</t>
    </r>
    <r>
      <rPr>
        <sz val="10"/>
        <rFont val="Times New Roman CYR"/>
        <family val="0"/>
      </rPr>
      <t xml:space="preserve"> на листе  "Путевой лист_2" учет расхода топлива ведется с двумя знаками после запятой.</t>
    </r>
  </si>
  <si>
    <t>Аudi S4</t>
  </si>
  <si>
    <t>КВ 3211432</t>
  </si>
  <si>
    <t>целое</t>
  </si>
  <si>
    <t>остаток</t>
  </si>
  <si>
    <t>округление для графы 12</t>
  </si>
  <si>
    <t>расчет</t>
  </si>
  <si>
    <t>расчет 
два знака</t>
  </si>
  <si>
    <t>расчет 
один знак</t>
  </si>
  <si>
    <t>расчет 
три знака</t>
  </si>
  <si>
    <t>FORD FOCUS</t>
  </si>
  <si>
    <t>7788 ОР-7</t>
  </si>
  <si>
    <t>44422-OB</t>
  </si>
  <si>
    <t>Волков В.В.</t>
  </si>
  <si>
    <t>Петров А.А.</t>
  </si>
  <si>
    <t>КВ 3211444</t>
  </si>
  <si>
    <t>Приложение 2</t>
  </si>
  <si>
    <t>к Методическим рекомендациям</t>
  </si>
  <si>
    <t>ПУТЕВОЙ ЛИСТ ЛЕГКОВОГО АВТОМОБИЛЯ №</t>
  </si>
  <si>
    <t>VOLVO XC 90</t>
  </si>
  <si>
    <t>6462 ВС-2</t>
  </si>
  <si>
    <t>Нефёдов С.Н.</t>
  </si>
  <si>
    <t>ВКА 085761</t>
  </si>
  <si>
    <t>03</t>
  </si>
  <si>
    <t>31</t>
  </si>
  <si>
    <t>14</t>
  </si>
  <si>
    <t>ОДО "ПКФ "Акватех"</t>
  </si>
  <si>
    <t>пробег  −</t>
  </si>
  <si>
    <t>Аudi А8</t>
  </si>
  <si>
    <t>2457 ЕР-2</t>
  </si>
  <si>
    <t>-</t>
  </si>
  <si>
    <t>ма</t>
  </si>
  <si>
    <t>Подлесная Л. С.</t>
  </si>
  <si>
    <t>2АВ 021380</t>
  </si>
  <si>
    <t>20</t>
  </si>
  <si>
    <t>01</t>
  </si>
  <si>
    <t>30</t>
  </si>
  <si>
    <t>62</t>
  </si>
  <si>
    <t>485/100*15,2=73,72 л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</si>
</sst>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;@"/>
    <numFmt numFmtId="175" formatCode="_-* #,##0.0_р_._-;\-* #,##0.0_р_._-;_-* &quot;-&quot;?_р_._-;_-@_-"/>
    <numFmt numFmtId="176" formatCode="0.0%"/>
    <numFmt numFmtId="177" formatCode="dd/mm/yy;@"/>
    <numFmt numFmtId="178" formatCode="_-* #,##0.0_р_._-;\-* #,##0.0_р_._-;_-* &quot;-&quot;_р_._-;_-@_-"/>
    <numFmt numFmtId="179" formatCode="[$-FC19]d\ mmmm\ yyyy\ &quot;г.&quot;"/>
    <numFmt numFmtId="180" formatCode="0.0"/>
    <numFmt numFmtId="181" formatCode="0.000"/>
    <numFmt numFmtId="182" formatCode="0.0000"/>
    <numFmt numFmtId="183" formatCode="_-* #,##0.00_р_._-;\-* #,##0.00_р_._-;_-* &quot;-&quot;_р_._-;_-@_-"/>
    <numFmt numFmtId="184" formatCode="_-* #,##0.000_р_._-;\-* #,##0.000_р_._-;_-* &quot;-&quot;???_р_._-;_-@_-"/>
    <numFmt numFmtId="185" formatCode="_-* #,##0.00_р_._-;\-* #,##0.00_р_._-;_-* &quot;-&quot;?_р_._-;_-@_-"/>
    <numFmt numFmtId="186" formatCode="_-* #,##0_р_._-;\-* #,##0_р_._-;_-* &quot;-&quot;?_р_._-;_-@_-"/>
    <numFmt numFmtId="187" formatCode="_-* #,##0.0000_р_._-;\-* #,##0.0000_р_._-;_-* &quot;-&quot;???_р_._-;_-@_-"/>
    <numFmt numFmtId="188" formatCode="_-* #,##0.00000_р_._-;\-* #,##0.00000_р_._-;_-* &quot;-&quot;?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_р_._-;\-* #,##0.000_р_._-;_-* &quot;-&quot;??_р_._-;_-@_-"/>
    <numFmt numFmtId="193" formatCode="mmm/yyyy"/>
    <numFmt numFmtId="194" formatCode="_-* #,##0.0\ _₽_-;\-* #,##0.0\ _₽_-;_-* &quot;-&quot;?\ _₽_-;_-@_-"/>
  </numFmts>
  <fonts count="77">
    <font>
      <sz val="10"/>
      <name val="Times New Roman CYR"/>
      <family val="1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b/>
      <sz val="8"/>
      <name val="Times New Roman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 CYR"/>
      <family val="0"/>
    </font>
    <font>
      <b/>
      <sz val="10"/>
      <name val="Times New Roman CYR"/>
      <family val="0"/>
    </font>
    <font>
      <sz val="7"/>
      <name val="Times New Roman CYR"/>
      <family val="1"/>
    </font>
    <font>
      <b/>
      <sz val="14"/>
      <name val="Times New Roman CYR"/>
      <family val="0"/>
    </font>
    <font>
      <sz val="10"/>
      <color indexed="10"/>
      <name val="Times New Roman CYR"/>
      <family val="0"/>
    </font>
    <font>
      <sz val="10"/>
      <color indexed="22"/>
      <name val="Times New Roman CYR"/>
      <family val="1"/>
    </font>
    <font>
      <b/>
      <sz val="12"/>
      <color indexed="12"/>
      <name val="Times New Roman CYR"/>
      <family val="1"/>
    </font>
    <font>
      <b/>
      <sz val="12"/>
      <name val="Times New Roman CYR"/>
      <family val="1"/>
    </font>
    <font>
      <sz val="10"/>
      <color indexed="12"/>
      <name val="Times New Roman CYR"/>
      <family val="1"/>
    </font>
    <font>
      <b/>
      <sz val="10"/>
      <color indexed="10"/>
      <name val="Times New Roman CYR"/>
      <family val="0"/>
    </font>
    <font>
      <u val="single"/>
      <sz val="5.5"/>
      <color indexed="12"/>
      <name val="Times New Roman CYR"/>
      <family val="1"/>
    </font>
    <font>
      <u val="single"/>
      <sz val="5.5"/>
      <color indexed="36"/>
      <name val="Times New Roman CYR"/>
      <family val="1"/>
    </font>
    <font>
      <b/>
      <sz val="10"/>
      <color indexed="12"/>
      <name val="Times New Roman CYR"/>
      <family val="0"/>
    </font>
    <font>
      <b/>
      <sz val="10"/>
      <color indexed="17"/>
      <name val="Times New Roman CYR"/>
      <family val="0"/>
    </font>
    <font>
      <b/>
      <sz val="10"/>
      <color indexed="20"/>
      <name val="Times New Roman CYR"/>
      <family val="0"/>
    </font>
    <font>
      <b/>
      <i/>
      <sz val="10"/>
      <name val="Times New Roman CYR"/>
      <family val="0"/>
    </font>
    <font>
      <sz val="10"/>
      <color indexed="8"/>
      <name val="Times New Roman CYR"/>
      <family val="1"/>
    </font>
    <font>
      <b/>
      <i/>
      <sz val="9"/>
      <color indexed="12"/>
      <name val="Times New Roman CYR"/>
      <family val="0"/>
    </font>
    <font>
      <b/>
      <i/>
      <sz val="10"/>
      <color indexed="20"/>
      <name val="Times New Roman CYR"/>
      <family val="0"/>
    </font>
    <font>
      <sz val="8.5"/>
      <name val="Times New Roman CYR"/>
      <family val="1"/>
    </font>
    <font>
      <b/>
      <i/>
      <sz val="10"/>
      <color indexed="12"/>
      <name val="Times New Roman CYR"/>
      <family val="0"/>
    </font>
    <font>
      <sz val="10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1"/>
      <color indexed="20"/>
      <name val="Times New Roman CYR"/>
      <family val="0"/>
    </font>
    <font>
      <b/>
      <i/>
      <u val="single"/>
      <sz val="1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12"/>
      <name val="Times New Roman CYR"/>
      <family val="0"/>
    </font>
    <font>
      <sz val="10"/>
      <color indexed="43"/>
      <name val="Times New Roman CYR"/>
      <family val="1"/>
    </font>
    <font>
      <i/>
      <sz val="9"/>
      <color indexed="12"/>
      <name val="Times New Roman CYR"/>
      <family val="0"/>
    </font>
    <font>
      <b/>
      <sz val="10"/>
      <color indexed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0" fillId="0" borderId="0">
      <alignment horizontal="justify"/>
      <protection/>
    </xf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49" fontId="0" fillId="0" borderId="1">
      <alignment horizontal="left"/>
      <protection/>
    </xf>
    <xf numFmtId="0" fontId="62" fillId="25" borderId="2" applyNumberFormat="0" applyAlignment="0" applyProtection="0"/>
    <xf numFmtId="0" fontId="63" fillId="26" borderId="3" applyNumberFormat="0" applyAlignment="0" applyProtection="0"/>
    <xf numFmtId="0" fontId="64" fillId="26" borderId="2" applyNumberFormat="0" applyAlignment="0" applyProtection="0"/>
    <xf numFmtId="0" fontId="24" fillId="0" borderId="0" applyNumberFormat="0" applyFill="0" applyBorder="0" applyAlignment="0" applyProtection="0"/>
    <xf numFmtId="49" fontId="0" fillId="0" borderId="1">
      <alignment horizontal="center"/>
      <protection/>
    </xf>
    <xf numFmtId="172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3" fillId="0" borderId="0">
      <alignment horizontal="center" wrapText="1"/>
      <protection/>
    </xf>
    <xf numFmtId="0" fontId="4" fillId="0" borderId="1">
      <alignment horizontal="center" vertical="center" wrapText="1"/>
      <protection/>
    </xf>
    <xf numFmtId="0" fontId="5" fillId="0" borderId="0">
      <alignment horizontal="right" vertical="top"/>
      <protection/>
    </xf>
    <xf numFmtId="0" fontId="68" fillId="0" borderId="7" applyNumberFormat="0" applyFill="0" applyAlignment="0" applyProtection="0"/>
    <xf numFmtId="0" fontId="69" fillId="27" borderId="8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0" fillId="0" borderId="0">
      <alignment horizontal="left"/>
      <protection/>
    </xf>
    <xf numFmtId="0" fontId="25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6" fillId="0" borderId="0">
      <alignment horizontal="left"/>
      <protection/>
    </xf>
    <xf numFmtId="49" fontId="7" fillId="0" borderId="0">
      <alignment horizontal="center" vertical="top"/>
      <protection/>
    </xf>
    <xf numFmtId="0" fontId="0" fillId="0" borderId="9">
      <alignment horizontal="center"/>
      <protection/>
    </xf>
    <xf numFmtId="0" fontId="73" fillId="0" borderId="0" applyNumberFormat="0" applyFill="0" applyBorder="0" applyAlignment="0" applyProtection="0"/>
    <xf numFmtId="0" fontId="5" fillId="0" borderId="0">
      <alignment horizontal="right" vertical="top" wrapText="1"/>
      <protection/>
    </xf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74" fillId="0" borderId="11" applyNumberFormat="0" applyFill="0" applyAlignment="0" applyProtection="0"/>
    <xf numFmtId="0" fontId="0" fillId="0" borderId="1">
      <alignment horizontal="left" wrapText="1"/>
      <protection/>
    </xf>
    <xf numFmtId="0" fontId="75" fillId="0" borderId="0" applyNumberFormat="0" applyFill="0" applyBorder="0" applyAlignment="0" applyProtection="0"/>
    <xf numFmtId="0" fontId="5" fillId="0" borderId="0">
      <alignment horizontal="justify"/>
      <protection/>
    </xf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425">
    <xf numFmtId="0" fontId="0" fillId="0" borderId="0" xfId="0" applyAlignment="1">
      <alignment horizontal="left"/>
    </xf>
    <xf numFmtId="0" fontId="0" fillId="32" borderId="0" xfId="0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12" xfId="70" applyFill="1" applyBorder="1" applyAlignment="1">
      <alignment horizontal="center" wrapText="1"/>
      <protection/>
    </xf>
    <xf numFmtId="0" fontId="0" fillId="33" borderId="9" xfId="70" applyFill="1" applyBorder="1" applyAlignment="1">
      <alignment horizontal="center" wrapText="1"/>
      <protection/>
    </xf>
    <xf numFmtId="0" fontId="3" fillId="33" borderId="0" xfId="52" applyFont="1" applyFill="1" applyAlignment="1">
      <alignment wrapText="1"/>
      <protection/>
    </xf>
    <xf numFmtId="0" fontId="0" fillId="33" borderId="0" xfId="64" applyFill="1" applyBorder="1" applyAlignment="1">
      <alignment/>
      <protection/>
    </xf>
    <xf numFmtId="49" fontId="7" fillId="33" borderId="0" xfId="63" applyFont="1" applyFill="1" applyBorder="1" applyAlignment="1">
      <alignment vertical="top"/>
      <protection/>
    </xf>
    <xf numFmtId="0" fontId="0" fillId="33" borderId="0" xfId="0" applyFill="1" applyBorder="1" applyAlignment="1">
      <alignment horizontal="left"/>
    </xf>
    <xf numFmtId="20" fontId="0" fillId="33" borderId="9" xfId="70" applyNumberFormat="1" applyFill="1" applyBorder="1" applyAlignment="1">
      <alignment wrapText="1"/>
      <protection/>
    </xf>
    <xf numFmtId="20" fontId="0" fillId="33" borderId="13" xfId="70" applyNumberFormat="1" applyFill="1" applyBorder="1" applyAlignment="1">
      <alignment wrapText="1"/>
      <protection/>
    </xf>
    <xf numFmtId="0" fontId="11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49" fontId="0" fillId="33" borderId="0" xfId="0" applyNumberFormat="1" applyFill="1" applyAlignment="1" applyProtection="1">
      <alignment horizontal="left" shrinkToFit="1"/>
      <protection locked="0"/>
    </xf>
    <xf numFmtId="0" fontId="0" fillId="32" borderId="0" xfId="0" applyFill="1" applyBorder="1" applyAlignment="1">
      <alignment horizontal="left"/>
    </xf>
    <xf numFmtId="0" fontId="8" fillId="32" borderId="0" xfId="53" applyFont="1" applyFill="1" applyBorder="1" applyAlignment="1">
      <alignment vertical="center" wrapText="1"/>
      <protection/>
    </xf>
    <xf numFmtId="0" fontId="0" fillId="32" borderId="0" xfId="0" applyFont="1" applyFill="1" applyAlignment="1">
      <alignment horizontal="left"/>
    </xf>
    <xf numFmtId="0" fontId="15" fillId="34" borderId="1" xfId="0" applyFont="1" applyFill="1" applyBorder="1" applyAlignment="1">
      <alignment horizontal="center" vertical="center"/>
    </xf>
    <xf numFmtId="49" fontId="0" fillId="33" borderId="1" xfId="0" applyNumberFormat="1" applyFont="1" applyFill="1" applyBorder="1" applyAlignment="1" applyProtection="1">
      <alignment horizontal="left" shrinkToFit="1"/>
      <protection locked="0"/>
    </xf>
    <xf numFmtId="0" fontId="0" fillId="32" borderId="0" xfId="59" applyFill="1" applyProtection="1">
      <alignment horizontal="left"/>
      <protection locked="0"/>
    </xf>
    <xf numFmtId="0" fontId="0" fillId="33" borderId="0" xfId="70" applyFill="1" applyBorder="1" applyAlignment="1">
      <alignment horizontal="center" wrapText="1"/>
      <protection/>
    </xf>
    <xf numFmtId="0" fontId="19" fillId="32" borderId="0" xfId="0" applyFont="1" applyFill="1" applyAlignment="1">
      <alignment horizontal="left"/>
    </xf>
    <xf numFmtId="0" fontId="19" fillId="32" borderId="0" xfId="0" applyFont="1" applyFill="1" applyBorder="1" applyAlignment="1">
      <alignment horizontal="left"/>
    </xf>
    <xf numFmtId="0" fontId="20" fillId="33" borderId="0" xfId="52" applyFont="1" applyFill="1" applyAlignment="1">
      <alignment wrapText="1"/>
      <protection/>
    </xf>
    <xf numFmtId="0" fontId="21" fillId="33" borderId="0" xfId="52" applyFont="1" applyFill="1" applyAlignment="1">
      <alignment wrapText="1"/>
      <protection/>
    </xf>
    <xf numFmtId="0" fontId="22" fillId="32" borderId="0" xfId="0" applyFont="1" applyFill="1" applyAlignment="1">
      <alignment horizontal="left"/>
    </xf>
    <xf numFmtId="0" fontId="22" fillId="32" borderId="0" xfId="0" applyFont="1" applyFill="1" applyBorder="1" applyAlignment="1">
      <alignment horizontal="left"/>
    </xf>
    <xf numFmtId="0" fontId="26" fillId="32" borderId="0" xfId="0" applyFont="1" applyFill="1" applyAlignment="1">
      <alignment vertical="top" wrapText="1"/>
    </xf>
    <xf numFmtId="0" fontId="22" fillId="32" borderId="14" xfId="0" applyFont="1" applyFill="1" applyBorder="1" applyAlignment="1">
      <alignment/>
    </xf>
    <xf numFmtId="0" fontId="22" fillId="32" borderId="0" xfId="0" applyFont="1" applyFill="1" applyBorder="1" applyAlignment="1">
      <alignment/>
    </xf>
    <xf numFmtId="0" fontId="27" fillId="32" borderId="0" xfId="0" applyFont="1" applyFill="1" applyAlignment="1">
      <alignment horizontal="left"/>
    </xf>
    <xf numFmtId="0" fontId="28" fillId="32" borderId="0" xfId="0" applyFont="1" applyFill="1" applyAlignment="1">
      <alignment horizontal="left"/>
    </xf>
    <xf numFmtId="175" fontId="27" fillId="32" borderId="0" xfId="0" applyNumberFormat="1" applyFont="1" applyFill="1" applyAlignment="1">
      <alignment horizontal="left"/>
    </xf>
    <xf numFmtId="0" fontId="28" fillId="32" borderId="0" xfId="0" applyFont="1" applyFill="1" applyAlignment="1">
      <alignment horizontal="center"/>
    </xf>
    <xf numFmtId="175" fontId="22" fillId="32" borderId="0" xfId="0" applyNumberFormat="1" applyFont="1" applyFill="1" applyAlignment="1">
      <alignment horizontal="center"/>
    </xf>
    <xf numFmtId="0" fontId="22" fillId="32" borderId="0" xfId="0" applyFont="1" applyFill="1" applyAlignment="1">
      <alignment horizontal="center"/>
    </xf>
    <xf numFmtId="0" fontId="18" fillId="32" borderId="0" xfId="0" applyFont="1" applyFill="1" applyAlignment="1">
      <alignment horizontal="left"/>
    </xf>
    <xf numFmtId="0" fontId="18" fillId="32" borderId="0" xfId="0" applyFont="1" applyFill="1" applyBorder="1" applyAlignment="1">
      <alignment horizontal="left"/>
    </xf>
    <xf numFmtId="0" fontId="18" fillId="32" borderId="0" xfId="0" applyFont="1" applyFill="1" applyBorder="1" applyAlignment="1">
      <alignment horizontal="left" shrinkToFit="1"/>
    </xf>
    <xf numFmtId="171" fontId="18" fillId="32" borderId="0" xfId="0" applyNumberFormat="1" applyFont="1" applyFill="1" applyBorder="1" applyAlignment="1">
      <alignment horizontal="left" shrinkToFit="1"/>
    </xf>
    <xf numFmtId="0" fontId="30" fillId="32" borderId="0" xfId="0" applyFont="1" applyFill="1" applyBorder="1" applyAlignment="1">
      <alignment horizontal="center"/>
    </xf>
    <xf numFmtId="0" fontId="30" fillId="32" borderId="1" xfId="0" applyFont="1" applyFill="1" applyBorder="1" applyAlignment="1">
      <alignment horizontal="center" vertical="center"/>
    </xf>
    <xf numFmtId="0" fontId="30" fillId="32" borderId="15" xfId="0" applyFont="1" applyFill="1" applyBorder="1" applyAlignment="1">
      <alignment horizontal="center" vertical="center"/>
    </xf>
    <xf numFmtId="0" fontId="30" fillId="32" borderId="16" xfId="0" applyFont="1" applyFill="1" applyBorder="1" applyAlignment="1">
      <alignment horizontal="center" vertical="center"/>
    </xf>
    <xf numFmtId="0" fontId="31" fillId="32" borderId="17" xfId="0" applyFont="1" applyFill="1" applyBorder="1" applyAlignment="1">
      <alignment horizontal="center" wrapText="1"/>
    </xf>
    <xf numFmtId="0" fontId="31" fillId="32" borderId="18" xfId="0" applyFont="1" applyFill="1" applyBorder="1" applyAlignment="1">
      <alignment horizontal="center" wrapText="1"/>
    </xf>
    <xf numFmtId="0" fontId="31" fillId="32" borderId="19" xfId="0" applyFont="1" applyFill="1" applyBorder="1" applyAlignment="1">
      <alignment horizontal="center" wrapText="1"/>
    </xf>
    <xf numFmtId="0" fontId="30" fillId="32" borderId="20" xfId="0" applyFont="1" applyFill="1" applyBorder="1" applyAlignment="1">
      <alignment horizontal="center" vertical="center"/>
    </xf>
    <xf numFmtId="0" fontId="30" fillId="32" borderId="21" xfId="0" applyFont="1" applyFill="1" applyBorder="1" applyAlignment="1">
      <alignment horizontal="center" vertical="center"/>
    </xf>
    <xf numFmtId="0" fontId="30" fillId="32" borderId="22" xfId="0" applyFont="1" applyFill="1" applyBorder="1" applyAlignment="1">
      <alignment horizontal="center" vertical="center"/>
    </xf>
    <xf numFmtId="0" fontId="30" fillId="32" borderId="23" xfId="0" applyFont="1" applyFill="1" applyBorder="1" applyAlignment="1">
      <alignment horizontal="center" vertical="center"/>
    </xf>
    <xf numFmtId="0" fontId="31" fillId="32" borderId="24" xfId="0" applyFont="1" applyFill="1" applyBorder="1" applyAlignment="1">
      <alignment vertical="center"/>
    </xf>
    <xf numFmtId="0" fontId="31" fillId="32" borderId="25" xfId="0" applyFont="1" applyFill="1" applyBorder="1" applyAlignment="1">
      <alignment vertical="center"/>
    </xf>
    <xf numFmtId="0" fontId="31" fillId="32" borderId="26" xfId="0" applyFont="1" applyFill="1" applyBorder="1" applyAlignment="1">
      <alignment vertical="center"/>
    </xf>
    <xf numFmtId="0" fontId="32" fillId="32" borderId="24" xfId="0" applyFont="1" applyFill="1" applyBorder="1" applyAlignment="1">
      <alignment horizontal="center" vertical="center"/>
    </xf>
    <xf numFmtId="0" fontId="32" fillId="32" borderId="25" xfId="0" applyFont="1" applyFill="1" applyBorder="1" applyAlignment="1">
      <alignment horizontal="center" vertical="center"/>
    </xf>
    <xf numFmtId="0" fontId="32" fillId="32" borderId="26" xfId="0" applyFont="1" applyFill="1" applyBorder="1" applyAlignment="1">
      <alignment horizontal="center" vertical="center"/>
    </xf>
    <xf numFmtId="0" fontId="30" fillId="32" borderId="27" xfId="0" applyFont="1" applyFill="1" applyBorder="1" applyAlignment="1">
      <alignment horizontal="center" vertical="center"/>
    </xf>
    <xf numFmtId="0" fontId="30" fillId="32" borderId="28" xfId="0" applyFont="1" applyFill="1" applyBorder="1" applyAlignment="1">
      <alignment horizontal="center" vertical="center"/>
    </xf>
    <xf numFmtId="0" fontId="28" fillId="32" borderId="29" xfId="0" applyFont="1" applyFill="1" applyBorder="1" applyAlignment="1">
      <alignment horizontal="center" vertical="center"/>
    </xf>
    <xf numFmtId="0" fontId="28" fillId="32" borderId="30" xfId="0" applyFont="1" applyFill="1" applyBorder="1" applyAlignment="1">
      <alignment horizontal="center" vertical="center"/>
    </xf>
    <xf numFmtId="0" fontId="28" fillId="32" borderId="31" xfId="0" applyFont="1" applyFill="1" applyBorder="1" applyAlignment="1">
      <alignment horizontal="center" vertical="center"/>
    </xf>
    <xf numFmtId="49" fontId="26" fillId="3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2" borderId="22" xfId="0" applyNumberFormat="1" applyFill="1" applyBorder="1" applyAlignment="1">
      <alignment horizontal="center" shrinkToFit="1"/>
    </xf>
    <xf numFmtId="0" fontId="0" fillId="32" borderId="16" xfId="0" applyNumberFormat="1" applyFill="1" applyBorder="1" applyAlignment="1">
      <alignment horizontal="center"/>
    </xf>
    <xf numFmtId="0" fontId="0" fillId="32" borderId="23" xfId="0" applyNumberFormat="1" applyFill="1" applyBorder="1" applyAlignment="1">
      <alignment horizontal="center"/>
    </xf>
    <xf numFmtId="0" fontId="26" fillId="32" borderId="29" xfId="0" applyNumberFormat="1" applyFont="1" applyFill="1" applyBorder="1" applyAlignment="1">
      <alignment horizontal="center" vertical="center"/>
    </xf>
    <xf numFmtId="0" fontId="26" fillId="32" borderId="30" xfId="0" applyNumberFormat="1" applyFont="1" applyFill="1" applyBorder="1" applyAlignment="1">
      <alignment horizontal="center" vertical="center"/>
    </xf>
    <xf numFmtId="0" fontId="26" fillId="32" borderId="31" xfId="0" applyNumberFormat="1" applyFont="1" applyFill="1" applyBorder="1" applyAlignment="1">
      <alignment horizontal="center" vertical="center"/>
    </xf>
    <xf numFmtId="0" fontId="0" fillId="32" borderId="32" xfId="0" applyFont="1" applyFill="1" applyBorder="1" applyAlignment="1">
      <alignment horizontal="center" vertical="center"/>
    </xf>
    <xf numFmtId="0" fontId="0" fillId="32" borderId="33" xfId="0" applyFont="1" applyFill="1" applyBorder="1" applyAlignment="1">
      <alignment horizontal="center" vertical="center"/>
    </xf>
    <xf numFmtId="0" fontId="33" fillId="32" borderId="32" xfId="0" applyFont="1" applyFill="1" applyBorder="1" applyAlignment="1">
      <alignment horizontal="center" vertical="center"/>
    </xf>
    <xf numFmtId="0" fontId="19" fillId="32" borderId="32" xfId="0" applyFont="1" applyFill="1" applyBorder="1" applyAlignment="1">
      <alignment horizontal="left"/>
    </xf>
    <xf numFmtId="0" fontId="32" fillId="32" borderId="17" xfId="0" applyFont="1" applyFill="1" applyBorder="1" applyAlignment="1">
      <alignment horizontal="center" vertical="center"/>
    </xf>
    <xf numFmtId="0" fontId="32" fillId="32" borderId="18" xfId="0" applyFont="1" applyFill="1" applyBorder="1" applyAlignment="1">
      <alignment horizontal="center" vertical="center"/>
    </xf>
    <xf numFmtId="0" fontId="32" fillId="32" borderId="19" xfId="0" applyFont="1" applyFill="1" applyBorder="1" applyAlignment="1">
      <alignment horizontal="center" vertical="center"/>
    </xf>
    <xf numFmtId="182" fontId="0" fillId="32" borderId="0" xfId="0" applyNumberFormat="1" applyFont="1" applyFill="1" applyAlignment="1">
      <alignment horizontal="left"/>
    </xf>
    <xf numFmtId="0" fontId="23" fillId="32" borderId="0" xfId="0" applyFont="1" applyFill="1" applyAlignment="1">
      <alignment vertical="top" wrapText="1"/>
    </xf>
    <xf numFmtId="173" fontId="0" fillId="32" borderId="0" xfId="0" applyNumberFormat="1" applyFill="1" applyAlignment="1">
      <alignment/>
    </xf>
    <xf numFmtId="0" fontId="33" fillId="32" borderId="0" xfId="0" applyFont="1" applyFill="1" applyBorder="1" applyAlignment="1">
      <alignment horizontal="center" vertical="center"/>
    </xf>
    <xf numFmtId="0" fontId="31" fillId="32" borderId="34" xfId="0" applyFont="1" applyFill="1" applyBorder="1" applyAlignment="1">
      <alignment horizontal="center" wrapText="1"/>
    </xf>
    <xf numFmtId="0" fontId="31" fillId="32" borderId="35" xfId="0" applyFont="1" applyFill="1" applyBorder="1" applyAlignment="1">
      <alignment vertical="center"/>
    </xf>
    <xf numFmtId="0" fontId="0" fillId="32" borderId="12" xfId="0" applyNumberFormat="1" applyFill="1" applyBorder="1" applyAlignment="1">
      <alignment horizontal="center"/>
    </xf>
    <xf numFmtId="0" fontId="26" fillId="32" borderId="36" xfId="0" applyNumberFormat="1" applyFont="1" applyFill="1" applyBorder="1" applyAlignment="1">
      <alignment horizontal="center" vertical="center"/>
    </xf>
    <xf numFmtId="0" fontId="0" fillId="32" borderId="22" xfId="0" applyNumberFormat="1" applyFill="1" applyBorder="1" applyAlignment="1">
      <alignment horizontal="center"/>
    </xf>
    <xf numFmtId="173" fontId="14" fillId="33" borderId="0" xfId="0" applyNumberFormat="1" applyFont="1" applyFill="1" applyAlignment="1" applyProtection="1">
      <alignment shrinkToFit="1"/>
      <protection hidden="1"/>
    </xf>
    <xf numFmtId="0" fontId="26" fillId="32" borderId="0" xfId="0" applyFont="1" applyFill="1" applyAlignment="1">
      <alignment vertical="center" wrapText="1"/>
    </xf>
    <xf numFmtId="0" fontId="18" fillId="33" borderId="0" xfId="0" applyFont="1" applyFill="1" applyAlignment="1">
      <alignment horizontal="left"/>
    </xf>
    <xf numFmtId="0" fontId="39" fillId="33" borderId="0" xfId="0" applyFont="1" applyFill="1" applyAlignment="1">
      <alignment horizontal="left"/>
    </xf>
    <xf numFmtId="0" fontId="37" fillId="32" borderId="37" xfId="0" applyFont="1" applyFill="1" applyBorder="1" applyAlignment="1" applyProtection="1">
      <alignment horizontal="center" vertical="center" shrinkToFit="1"/>
      <protection locked="0"/>
    </xf>
    <xf numFmtId="49" fontId="0" fillId="33" borderId="1" xfId="0" applyNumberFormat="1" applyFont="1" applyFill="1" applyBorder="1" applyAlignment="1" applyProtection="1">
      <alignment horizontal="left" shrinkToFit="1"/>
      <protection locked="0"/>
    </xf>
    <xf numFmtId="0" fontId="0" fillId="32" borderId="38" xfId="0" applyNumberFormat="1" applyFill="1" applyBorder="1" applyAlignment="1">
      <alignment horizontal="center"/>
    </xf>
    <xf numFmtId="0" fontId="0" fillId="32" borderId="26" xfId="0" applyNumberFormat="1" applyFill="1" applyBorder="1" applyAlignment="1">
      <alignment horizontal="center"/>
    </xf>
    <xf numFmtId="0" fontId="4" fillId="33" borderId="37" xfId="0" applyFont="1" applyFill="1" applyBorder="1" applyAlignment="1">
      <alignment horizontal="center" vertical="center" wrapText="1"/>
    </xf>
    <xf numFmtId="173" fontId="30" fillId="32" borderId="16" xfId="0" applyNumberFormat="1" applyFont="1" applyFill="1" applyBorder="1" applyAlignment="1">
      <alignment horizontal="left" shrinkToFit="1"/>
    </xf>
    <xf numFmtId="0" fontId="19" fillId="32" borderId="26" xfId="0" applyFont="1" applyFill="1" applyBorder="1" applyAlignment="1">
      <alignment horizontal="left"/>
    </xf>
    <xf numFmtId="0" fontId="31" fillId="32" borderId="39" xfId="0" applyFont="1" applyFill="1" applyBorder="1" applyAlignment="1">
      <alignment horizontal="center" vertical="center" wrapText="1"/>
    </xf>
    <xf numFmtId="0" fontId="18" fillId="32" borderId="40" xfId="0" applyFont="1" applyFill="1" applyBorder="1" applyAlignment="1">
      <alignment/>
    </xf>
    <xf numFmtId="0" fontId="19" fillId="32" borderId="41" xfId="0" applyFont="1" applyFill="1" applyBorder="1" applyAlignment="1">
      <alignment horizontal="left"/>
    </xf>
    <xf numFmtId="171" fontId="23" fillId="32" borderId="42" xfId="0" applyNumberFormat="1" applyFont="1" applyFill="1" applyBorder="1" applyAlignment="1">
      <alignment horizontal="left" vertical="center" shrinkToFit="1"/>
    </xf>
    <xf numFmtId="0" fontId="22" fillId="32" borderId="25" xfId="0" applyFont="1" applyFill="1" applyBorder="1" applyAlignment="1">
      <alignment horizontal="left"/>
    </xf>
    <xf numFmtId="0" fontId="19" fillId="32" borderId="25" xfId="0" applyFont="1" applyFill="1" applyBorder="1" applyAlignment="1">
      <alignment horizontal="left"/>
    </xf>
    <xf numFmtId="175" fontId="26" fillId="32" borderId="29" xfId="0" applyNumberFormat="1" applyFont="1" applyFill="1" applyBorder="1" applyAlignment="1">
      <alignment horizontal="center" vertical="center" shrinkToFit="1"/>
    </xf>
    <xf numFmtId="175" fontId="26" fillId="32" borderId="31" xfId="0" applyNumberFormat="1" applyFont="1" applyFill="1" applyBorder="1" applyAlignment="1">
      <alignment horizontal="center" vertical="center" shrinkToFit="1"/>
    </xf>
    <xf numFmtId="0" fontId="40" fillId="32" borderId="0" xfId="0" applyFont="1" applyFill="1" applyAlignment="1">
      <alignment horizontal="left"/>
    </xf>
    <xf numFmtId="171" fontId="23" fillId="32" borderId="0" xfId="0" applyNumberFormat="1" applyFont="1" applyFill="1" applyAlignment="1">
      <alignment horizontal="center" vertical="center"/>
    </xf>
    <xf numFmtId="173" fontId="30" fillId="32" borderId="22" xfId="0" applyNumberFormat="1" applyFont="1" applyFill="1" applyBorder="1" applyAlignment="1">
      <alignment horizontal="left" shrinkToFit="1"/>
    </xf>
    <xf numFmtId="175" fontId="30" fillId="32" borderId="23" xfId="0" applyNumberFormat="1" applyFont="1" applyFill="1" applyBorder="1" applyAlignment="1" applyProtection="1">
      <alignment horizontal="left" shrinkToFit="1"/>
      <protection/>
    </xf>
    <xf numFmtId="175" fontId="30" fillId="32" borderId="21" xfId="0" applyNumberFormat="1" applyFont="1" applyFill="1" applyBorder="1" applyAlignment="1" applyProtection="1">
      <alignment horizontal="left" shrinkToFit="1"/>
      <protection/>
    </xf>
    <xf numFmtId="175" fontId="30" fillId="32" borderId="28" xfId="0" applyNumberFormat="1" applyFont="1" applyFill="1" applyBorder="1" applyAlignment="1" applyProtection="1">
      <alignment horizontal="left" shrinkToFit="1"/>
      <protection/>
    </xf>
    <xf numFmtId="175" fontId="23" fillId="32" borderId="0" xfId="0" applyNumberFormat="1" applyFont="1" applyFill="1" applyAlignment="1">
      <alignment horizontal="center" vertical="center"/>
    </xf>
    <xf numFmtId="175" fontId="26" fillId="32" borderId="43" xfId="0" applyNumberFormat="1" applyFont="1" applyFill="1" applyBorder="1" applyAlignment="1">
      <alignment horizontal="center" vertical="center" shrinkToFit="1"/>
    </xf>
    <xf numFmtId="0" fontId="31" fillId="32" borderId="18" xfId="0" applyFont="1" applyFill="1" applyBorder="1" applyAlignment="1">
      <alignment horizontal="center" vertical="center" wrapText="1"/>
    </xf>
    <xf numFmtId="175" fontId="23" fillId="32" borderId="19" xfId="0" applyNumberFormat="1" applyFont="1" applyFill="1" applyBorder="1" applyAlignment="1">
      <alignment horizontal="left" vertical="center" shrinkToFit="1"/>
    </xf>
    <xf numFmtId="0" fontId="18" fillId="32" borderId="24" xfId="0" applyFont="1" applyFill="1" applyBorder="1" applyAlignment="1">
      <alignment/>
    </xf>
    <xf numFmtId="0" fontId="18" fillId="32" borderId="25" xfId="0" applyFont="1" applyFill="1" applyBorder="1" applyAlignment="1">
      <alignment/>
    </xf>
    <xf numFmtId="173" fontId="30" fillId="32" borderId="44" xfId="0" applyNumberFormat="1" applyFont="1" applyFill="1" applyBorder="1" applyAlignment="1">
      <alignment horizontal="left" shrinkToFit="1"/>
    </xf>
    <xf numFmtId="173" fontId="23" fillId="32" borderId="19" xfId="0" applyNumberFormat="1" applyFont="1" applyFill="1" applyBorder="1" applyAlignment="1">
      <alignment horizontal="left" vertical="center" shrinkToFit="1"/>
    </xf>
    <xf numFmtId="173" fontId="23" fillId="32" borderId="0" xfId="0" applyNumberFormat="1" applyFont="1" applyFill="1" applyAlignment="1">
      <alignment horizontal="center" vertical="center"/>
    </xf>
    <xf numFmtId="184" fontId="30" fillId="32" borderId="39" xfId="0" applyNumberFormat="1" applyFont="1" applyFill="1" applyBorder="1" applyAlignment="1">
      <alignment horizontal="left" shrinkToFit="1"/>
    </xf>
    <xf numFmtId="184" fontId="30" fillId="32" borderId="45" xfId="0" applyNumberFormat="1" applyFont="1" applyFill="1" applyBorder="1" applyAlignment="1">
      <alignment horizontal="left" shrinkToFit="1"/>
    </xf>
    <xf numFmtId="184" fontId="30" fillId="32" borderId="46" xfId="0" applyNumberFormat="1" applyFont="1" applyFill="1" applyBorder="1" applyAlignment="1">
      <alignment horizontal="left" shrinkToFit="1"/>
    </xf>
    <xf numFmtId="184" fontId="26" fillId="32" borderId="47" xfId="0" applyNumberFormat="1" applyFont="1" applyFill="1" applyBorder="1" applyAlignment="1">
      <alignment horizontal="center" vertical="center" shrinkToFit="1"/>
    </xf>
    <xf numFmtId="173" fontId="26" fillId="32" borderId="30" xfId="0" applyNumberFormat="1" applyFont="1" applyFill="1" applyBorder="1" applyAlignment="1">
      <alignment horizontal="center" vertical="center" shrinkToFit="1"/>
    </xf>
    <xf numFmtId="173" fontId="41" fillId="32" borderId="0" xfId="0" applyNumberFormat="1" applyFont="1" applyFill="1" applyAlignment="1">
      <alignment horizontal="left"/>
    </xf>
    <xf numFmtId="175" fontId="30" fillId="32" borderId="13" xfId="0" applyNumberFormat="1" applyFont="1" applyFill="1" applyBorder="1" applyAlignment="1">
      <alignment horizontal="left" shrinkToFit="1"/>
    </xf>
    <xf numFmtId="0" fontId="41" fillId="32" borderId="0" xfId="0" applyFont="1" applyFill="1" applyAlignment="1">
      <alignment horizontal="left"/>
    </xf>
    <xf numFmtId="0" fontId="40" fillId="32" borderId="18" xfId="0" applyFont="1" applyFill="1" applyBorder="1" applyAlignment="1">
      <alignment horizontal="center" vertical="center"/>
    </xf>
    <xf numFmtId="0" fontId="42" fillId="32" borderId="17" xfId="0" applyFont="1" applyFill="1" applyBorder="1" applyAlignment="1">
      <alignment horizontal="center" vertical="center" wrapText="1"/>
    </xf>
    <xf numFmtId="0" fontId="42" fillId="32" borderId="18" xfId="0" applyFont="1" applyFill="1" applyBorder="1" applyAlignment="1">
      <alignment horizontal="center" vertical="center" wrapText="1"/>
    </xf>
    <xf numFmtId="175" fontId="0" fillId="32" borderId="13" xfId="0" applyNumberFormat="1" applyFont="1" applyFill="1" applyBorder="1" applyAlignment="1">
      <alignment horizontal="left" shrinkToFit="1"/>
    </xf>
    <xf numFmtId="173" fontId="0" fillId="32" borderId="13" xfId="0" applyNumberFormat="1" applyFont="1" applyFill="1" applyBorder="1" applyAlignment="1">
      <alignment horizontal="left" shrinkToFit="1"/>
    </xf>
    <xf numFmtId="184" fontId="0" fillId="32" borderId="13" xfId="0" applyNumberFormat="1" applyFont="1" applyFill="1" applyBorder="1" applyAlignment="1">
      <alignment horizontal="left" shrinkToFit="1"/>
    </xf>
    <xf numFmtId="173" fontId="0" fillId="32" borderId="0" xfId="0" applyNumberFormat="1" applyFont="1" applyFill="1" applyAlignment="1">
      <alignment horizontal="left"/>
    </xf>
    <xf numFmtId="173" fontId="30" fillId="32" borderId="23" xfId="0" applyNumberFormat="1" applyFont="1" applyFill="1" applyBorder="1" applyAlignment="1" applyProtection="1">
      <alignment horizontal="left" shrinkToFit="1"/>
      <protection/>
    </xf>
    <xf numFmtId="173" fontId="30" fillId="32" borderId="21" xfId="0" applyNumberFormat="1" applyFont="1" applyFill="1" applyBorder="1" applyAlignment="1" applyProtection="1">
      <alignment horizontal="left" shrinkToFit="1"/>
      <protection/>
    </xf>
    <xf numFmtId="173" fontId="30" fillId="32" borderId="28" xfId="0" applyNumberFormat="1" applyFont="1" applyFill="1" applyBorder="1" applyAlignment="1" applyProtection="1">
      <alignment horizontal="left" shrinkToFit="1"/>
      <protection/>
    </xf>
    <xf numFmtId="173" fontId="26" fillId="32" borderId="31" xfId="0" applyNumberFormat="1" applyFont="1" applyFill="1" applyBorder="1" applyAlignment="1">
      <alignment horizontal="center" vertical="center" shrinkToFit="1"/>
    </xf>
    <xf numFmtId="0" fontId="26" fillId="32" borderId="29" xfId="0" applyNumberFormat="1" applyFont="1" applyFill="1" applyBorder="1" applyAlignment="1">
      <alignment horizontal="center" vertical="center" shrinkToFit="1"/>
    </xf>
    <xf numFmtId="0" fontId="26" fillId="32" borderId="30" xfId="0" applyNumberFormat="1" applyFont="1" applyFill="1" applyBorder="1" applyAlignment="1">
      <alignment horizontal="center" vertical="center" shrinkToFit="1"/>
    </xf>
    <xf numFmtId="0" fontId="26" fillId="32" borderId="31" xfId="0" applyNumberFormat="1" applyFont="1" applyFill="1" applyBorder="1" applyAlignment="1">
      <alignment horizontal="center" vertical="center" shrinkToFit="1"/>
    </xf>
    <xf numFmtId="0" fontId="0" fillId="32" borderId="22" xfId="0" applyNumberFormat="1" applyFont="1" applyFill="1" applyBorder="1" applyAlignment="1">
      <alignment horizontal="center" shrinkToFit="1"/>
    </xf>
    <xf numFmtId="0" fontId="0" fillId="32" borderId="16" xfId="0" applyNumberFormat="1" applyFont="1" applyFill="1" applyBorder="1" applyAlignment="1">
      <alignment horizontal="center" shrinkToFit="1"/>
    </xf>
    <xf numFmtId="0" fontId="0" fillId="32" borderId="23" xfId="0" applyNumberFormat="1" applyFont="1" applyFill="1" applyBorder="1" applyAlignment="1" applyProtection="1">
      <alignment horizontal="center" shrinkToFit="1"/>
      <protection/>
    </xf>
    <xf numFmtId="0" fontId="0" fillId="32" borderId="20" xfId="0" applyNumberFormat="1" applyFont="1" applyFill="1" applyBorder="1" applyAlignment="1">
      <alignment horizontal="center" shrinkToFit="1"/>
    </xf>
    <xf numFmtId="0" fontId="0" fillId="32" borderId="1" xfId="0" applyNumberFormat="1" applyFont="1" applyFill="1" applyBorder="1" applyAlignment="1">
      <alignment horizontal="center" shrinkToFit="1"/>
    </xf>
    <xf numFmtId="0" fontId="0" fillId="32" borderId="21" xfId="0" applyNumberFormat="1" applyFont="1" applyFill="1" applyBorder="1" applyAlignment="1" applyProtection="1">
      <alignment horizontal="center" shrinkToFit="1"/>
      <protection/>
    </xf>
    <xf numFmtId="0" fontId="0" fillId="32" borderId="27" xfId="0" applyNumberFormat="1" applyFont="1" applyFill="1" applyBorder="1" applyAlignment="1">
      <alignment horizontal="center" shrinkToFit="1"/>
    </xf>
    <xf numFmtId="0" fontId="0" fillId="32" borderId="15" xfId="0" applyNumberFormat="1" applyFont="1" applyFill="1" applyBorder="1" applyAlignment="1">
      <alignment horizontal="center" shrinkToFit="1"/>
    </xf>
    <xf numFmtId="0" fontId="0" fillId="32" borderId="28" xfId="0" applyNumberFormat="1" applyFont="1" applyFill="1" applyBorder="1" applyAlignment="1" applyProtection="1">
      <alignment horizontal="center" shrinkToFit="1"/>
      <protection/>
    </xf>
    <xf numFmtId="186" fontId="26" fillId="32" borderId="43" xfId="0" applyNumberFormat="1" applyFont="1" applyFill="1" applyBorder="1" applyAlignment="1">
      <alignment horizontal="center" vertical="center" shrinkToFit="1"/>
    </xf>
    <xf numFmtId="0" fontId="43" fillId="32" borderId="0" xfId="0" applyFont="1" applyFill="1" applyAlignment="1">
      <alignment horizontal="center"/>
    </xf>
    <xf numFmtId="189" fontId="26" fillId="32" borderId="30" xfId="0" applyNumberFormat="1" applyFont="1" applyFill="1" applyBorder="1" applyAlignment="1">
      <alignment horizontal="center" vertical="center" shrinkToFit="1"/>
    </xf>
    <xf numFmtId="49" fontId="0" fillId="33" borderId="1" xfId="0" applyNumberFormat="1" applyFill="1" applyBorder="1" applyAlignment="1" applyProtection="1">
      <alignment horizontal="left" shrinkToFit="1"/>
      <protection locked="0"/>
    </xf>
    <xf numFmtId="0" fontId="6" fillId="33" borderId="0" xfId="0" applyFont="1" applyFill="1" applyAlignment="1">
      <alignment horizontal="left"/>
    </xf>
    <xf numFmtId="49" fontId="0" fillId="33" borderId="48" xfId="70" applyNumberFormat="1" applyFont="1" applyFill="1" applyBorder="1" applyAlignment="1" applyProtection="1">
      <alignment horizontal="center" shrinkToFit="1"/>
      <protection locked="0"/>
    </xf>
    <xf numFmtId="49" fontId="0" fillId="33" borderId="49" xfId="70" applyNumberFormat="1" applyFont="1" applyFill="1" applyBorder="1" applyAlignment="1" applyProtection="1">
      <alignment horizontal="center" shrinkToFit="1"/>
      <protection locked="0"/>
    </xf>
    <xf numFmtId="49" fontId="0" fillId="33" borderId="50" xfId="70" applyNumberFormat="1" applyFont="1" applyFill="1" applyBorder="1" applyAlignment="1" applyProtection="1">
      <alignment horizontal="center" shrinkToFit="1"/>
      <protection locked="0"/>
    </xf>
    <xf numFmtId="49" fontId="0" fillId="33" borderId="48" xfId="70" applyNumberFormat="1" applyFill="1" applyBorder="1" applyAlignment="1" applyProtection="1">
      <alignment horizontal="center" shrinkToFit="1"/>
      <protection locked="0"/>
    </xf>
    <xf numFmtId="49" fontId="0" fillId="33" borderId="49" xfId="70" applyNumberFormat="1" applyFill="1" applyBorder="1" applyAlignment="1" applyProtection="1">
      <alignment horizontal="center" shrinkToFit="1"/>
      <protection locked="0"/>
    </xf>
    <xf numFmtId="49" fontId="0" fillId="33" borderId="50" xfId="70" applyNumberFormat="1" applyFill="1" applyBorder="1" applyAlignment="1" applyProtection="1">
      <alignment horizontal="center" shrinkToFit="1"/>
      <protection locked="0"/>
    </xf>
    <xf numFmtId="49" fontId="16" fillId="33" borderId="48" xfId="70" applyNumberFormat="1" applyFont="1" applyFill="1" applyBorder="1" applyAlignment="1" applyProtection="1">
      <alignment horizontal="center" wrapText="1"/>
      <protection locked="0"/>
    </xf>
    <xf numFmtId="49" fontId="16" fillId="33" borderId="49" xfId="70" applyNumberFormat="1" applyFont="1" applyFill="1" applyBorder="1" applyAlignment="1" applyProtection="1">
      <alignment horizontal="center" wrapText="1"/>
      <protection locked="0"/>
    </xf>
    <xf numFmtId="49" fontId="16" fillId="33" borderId="50" xfId="70" applyNumberFormat="1" applyFont="1" applyFill="1" applyBorder="1" applyAlignment="1" applyProtection="1">
      <alignment horizontal="center" wrapText="1"/>
      <protection locked="0"/>
    </xf>
    <xf numFmtId="2" fontId="0" fillId="33" borderId="48" xfId="70" applyNumberFormat="1" applyFill="1" applyBorder="1" applyAlignment="1" applyProtection="1">
      <alignment horizontal="center" shrinkToFit="1"/>
      <protection locked="0"/>
    </xf>
    <xf numFmtId="2" fontId="0" fillId="33" borderId="49" xfId="70" applyNumberFormat="1" applyFill="1" applyBorder="1" applyAlignment="1" applyProtection="1">
      <alignment horizontal="center" shrinkToFit="1"/>
      <protection locked="0"/>
    </xf>
    <xf numFmtId="2" fontId="0" fillId="33" borderId="50" xfId="70" applyNumberFormat="1" applyFill="1" applyBorder="1" applyAlignment="1" applyProtection="1">
      <alignment horizontal="center" shrinkToFit="1"/>
      <protection locked="0"/>
    </xf>
    <xf numFmtId="49" fontId="0" fillId="33" borderId="49" xfId="70" applyNumberFormat="1" applyFill="1" applyBorder="1" applyAlignment="1" applyProtection="1">
      <alignment wrapText="1"/>
      <protection locked="0"/>
    </xf>
    <xf numFmtId="49" fontId="0" fillId="33" borderId="50" xfId="70" applyNumberFormat="1" applyFill="1" applyBorder="1" applyAlignment="1" applyProtection="1">
      <alignment wrapText="1"/>
      <protection locked="0"/>
    </xf>
    <xf numFmtId="49" fontId="0" fillId="33" borderId="48" xfId="70" applyNumberFormat="1" applyFill="1" applyBorder="1" applyAlignment="1" applyProtection="1">
      <alignment wrapText="1"/>
      <protection locked="0"/>
    </xf>
    <xf numFmtId="0" fontId="0" fillId="33" borderId="0" xfId="59" applyFont="1" applyFill="1" applyAlignment="1" applyProtection="1">
      <alignment horizontal="justify"/>
      <protection locked="0"/>
    </xf>
    <xf numFmtId="0" fontId="0" fillId="33" borderId="0" xfId="59" applyFill="1" applyAlignment="1" applyProtection="1">
      <alignment horizontal="justify"/>
      <protection locked="0"/>
    </xf>
    <xf numFmtId="0" fontId="0" fillId="33" borderId="0" xfId="46" applyNumberFormat="1" applyFont="1" applyFill="1" applyBorder="1" applyAlignment="1" applyProtection="1">
      <alignment horizontal="justify" vertical="top" wrapText="1"/>
      <protection/>
    </xf>
    <xf numFmtId="0" fontId="0" fillId="33" borderId="0" xfId="46" applyNumberFormat="1" applyFont="1" applyFill="1" applyBorder="1" applyAlignment="1" applyProtection="1" quotePrefix="1">
      <alignment horizontal="justify" vertical="top" wrapText="1"/>
      <protection/>
    </xf>
    <xf numFmtId="0" fontId="17" fillId="35" borderId="0" xfId="46" applyNumberFormat="1" applyFont="1" applyFill="1" applyBorder="1" applyAlignment="1" applyProtection="1" quotePrefix="1">
      <alignment horizontal="center" vertical="center" wrapText="1"/>
      <protection/>
    </xf>
    <xf numFmtId="0" fontId="17" fillId="35" borderId="0" xfId="46" applyNumberFormat="1" applyFont="1" applyFill="1" applyBorder="1" applyAlignment="1" applyProtection="1">
      <alignment horizontal="center" vertical="center" wrapText="1"/>
      <protection/>
    </xf>
    <xf numFmtId="0" fontId="15" fillId="33" borderId="0" xfId="46" applyNumberFormat="1" applyFont="1" applyFill="1" applyBorder="1" applyAlignment="1" applyProtection="1">
      <alignment horizontal="justify" vertical="top" wrapText="1"/>
      <protection/>
    </xf>
    <xf numFmtId="0" fontId="34" fillId="33" borderId="0" xfId="46" applyNumberFormat="1" applyFont="1" applyFill="1" applyBorder="1" applyAlignment="1" applyProtection="1">
      <alignment horizontal="justify" vertical="top" wrapText="1"/>
      <protection/>
    </xf>
    <xf numFmtId="49" fontId="0" fillId="33" borderId="48" xfId="70" applyNumberFormat="1" applyFill="1" applyBorder="1" applyAlignment="1" applyProtection="1">
      <alignment horizontal="center" shrinkToFit="1"/>
      <protection locked="0"/>
    </xf>
    <xf numFmtId="49" fontId="0" fillId="33" borderId="49" xfId="70" applyNumberFormat="1" applyFill="1" applyBorder="1" applyAlignment="1" applyProtection="1">
      <alignment horizontal="center" shrinkToFit="1"/>
      <protection locked="0"/>
    </xf>
    <xf numFmtId="49" fontId="0" fillId="33" borderId="50" xfId="70" applyNumberFormat="1" applyFill="1" applyBorder="1" applyAlignment="1" applyProtection="1">
      <alignment horizontal="center" shrinkToFit="1"/>
      <protection locked="0"/>
    </xf>
    <xf numFmtId="174" fontId="0" fillId="35" borderId="1" xfId="70" applyNumberFormat="1" applyFill="1" applyBorder="1" applyAlignment="1" applyProtection="1">
      <alignment horizontal="center" shrinkToFit="1"/>
      <protection locked="0"/>
    </xf>
    <xf numFmtId="49" fontId="0" fillId="33" borderId="1" xfId="70" applyNumberFormat="1" applyFont="1" applyFill="1" applyProtection="1">
      <alignment horizontal="left" wrapText="1"/>
      <protection locked="0"/>
    </xf>
    <xf numFmtId="49" fontId="0" fillId="33" borderId="1" xfId="70" applyNumberFormat="1" applyFill="1" applyProtection="1">
      <alignment horizontal="left" wrapText="1"/>
      <protection locked="0"/>
    </xf>
    <xf numFmtId="49" fontId="0" fillId="33" borderId="48" xfId="70" applyNumberFormat="1" applyFill="1" applyBorder="1" applyAlignment="1" applyProtection="1">
      <alignment horizontal="center" wrapText="1"/>
      <protection locked="0"/>
    </xf>
    <xf numFmtId="49" fontId="0" fillId="33" borderId="49" xfId="70" applyNumberFormat="1" applyFill="1" applyBorder="1" applyAlignment="1" applyProtection="1">
      <alignment horizontal="center" wrapText="1"/>
      <protection locked="0"/>
    </xf>
    <xf numFmtId="49" fontId="0" fillId="33" borderId="50" xfId="70" applyNumberFormat="1" applyFill="1" applyBorder="1" applyAlignment="1" applyProtection="1">
      <alignment horizontal="center" wrapText="1"/>
      <protection locked="0"/>
    </xf>
    <xf numFmtId="171" fontId="5" fillId="35" borderId="1" xfId="53" applyNumberFormat="1" applyFont="1" applyFill="1" applyBorder="1" applyAlignment="1">
      <alignment horizontal="center" vertical="center" shrinkToFit="1"/>
      <protection/>
    </xf>
    <xf numFmtId="171" fontId="5" fillId="33" borderId="1" xfId="53" applyNumberFormat="1" applyFont="1" applyFill="1" applyBorder="1" applyAlignment="1" applyProtection="1">
      <alignment horizontal="center" vertical="center" shrinkToFit="1"/>
      <protection locked="0"/>
    </xf>
    <xf numFmtId="171" fontId="0" fillId="35" borderId="1" xfId="70" applyNumberFormat="1" applyFill="1" applyAlignment="1" applyProtection="1">
      <alignment horizontal="center" wrapText="1"/>
      <protection/>
    </xf>
    <xf numFmtId="49" fontId="0" fillId="33" borderId="48" xfId="70" applyNumberFormat="1" applyFont="1" applyFill="1" applyBorder="1" applyAlignment="1" applyProtection="1">
      <alignment horizontal="center" shrinkToFit="1"/>
      <protection locked="0"/>
    </xf>
    <xf numFmtId="49" fontId="0" fillId="33" borderId="49" xfId="70" applyNumberFormat="1" applyFont="1" applyFill="1" applyBorder="1" applyAlignment="1" applyProtection="1">
      <alignment horizontal="center" shrinkToFit="1"/>
      <protection locked="0"/>
    </xf>
    <xf numFmtId="49" fontId="0" fillId="33" borderId="50" xfId="70" applyNumberFormat="1" applyFont="1" applyFill="1" applyBorder="1" applyAlignment="1" applyProtection="1">
      <alignment horizontal="center" shrinkToFit="1"/>
      <protection locked="0"/>
    </xf>
    <xf numFmtId="171" fontId="0" fillId="35" borderId="48" xfId="70" applyNumberFormat="1" applyFont="1" applyFill="1" applyBorder="1" applyAlignment="1" applyProtection="1">
      <alignment horizontal="center" shrinkToFit="1"/>
      <protection/>
    </xf>
    <xf numFmtId="171" fontId="0" fillId="35" borderId="49" xfId="0" applyNumberFormat="1" applyFill="1" applyBorder="1" applyAlignment="1" applyProtection="1">
      <alignment horizontal="left" shrinkToFit="1"/>
      <protection/>
    </xf>
    <xf numFmtId="171" fontId="0" fillId="35" borderId="50" xfId="0" applyNumberFormat="1" applyFill="1" applyBorder="1" applyAlignment="1" applyProtection="1">
      <alignment horizontal="left" shrinkToFit="1"/>
      <protection/>
    </xf>
    <xf numFmtId="171" fontId="0" fillId="35" borderId="1" xfId="70" applyNumberFormat="1" applyFill="1" applyAlignment="1" applyProtection="1">
      <alignment horizontal="center" shrinkToFit="1"/>
      <protection/>
    </xf>
    <xf numFmtId="171" fontId="0" fillId="33" borderId="48" xfId="70" applyNumberFormat="1" applyFill="1" applyBorder="1" applyAlignment="1" applyProtection="1">
      <alignment horizontal="center" shrinkToFit="1"/>
      <protection locked="0"/>
    </xf>
    <xf numFmtId="171" fontId="0" fillId="33" borderId="49" xfId="70" applyNumberFormat="1" applyFill="1" applyBorder="1" applyAlignment="1" applyProtection="1">
      <alignment horizontal="center" shrinkToFit="1"/>
      <protection locked="0"/>
    </xf>
    <xf numFmtId="171" fontId="0" fillId="33" borderId="50" xfId="70" applyNumberFormat="1" applyFill="1" applyBorder="1" applyAlignment="1" applyProtection="1">
      <alignment horizontal="center" shrinkToFit="1"/>
      <protection locked="0"/>
    </xf>
    <xf numFmtId="49" fontId="16" fillId="33" borderId="48" xfId="70" applyNumberFormat="1" applyFont="1" applyFill="1" applyBorder="1" applyAlignment="1" applyProtection="1">
      <alignment horizontal="center" wrapText="1"/>
      <protection locked="0"/>
    </xf>
    <xf numFmtId="49" fontId="16" fillId="33" borderId="49" xfId="70" applyNumberFormat="1" applyFont="1" applyFill="1" applyBorder="1" applyAlignment="1" applyProtection="1">
      <alignment horizontal="center" wrapText="1"/>
      <protection locked="0"/>
    </xf>
    <xf numFmtId="49" fontId="16" fillId="33" borderId="50" xfId="70" applyNumberFormat="1" applyFont="1" applyFill="1" applyBorder="1" applyAlignment="1" applyProtection="1">
      <alignment horizontal="center" wrapText="1"/>
      <protection locked="0"/>
    </xf>
    <xf numFmtId="20" fontId="0" fillId="33" borderId="48" xfId="70" applyNumberFormat="1" applyFill="1" applyBorder="1" applyAlignment="1" applyProtection="1">
      <alignment horizontal="center" shrinkToFit="1"/>
      <protection locked="0"/>
    </xf>
    <xf numFmtId="20" fontId="0" fillId="33" borderId="49" xfId="70" applyNumberFormat="1" applyFill="1" applyBorder="1" applyAlignment="1" applyProtection="1">
      <alignment horizontal="center" shrinkToFit="1"/>
      <protection locked="0"/>
    </xf>
    <xf numFmtId="20" fontId="0" fillId="33" borderId="50" xfId="70" applyNumberFormat="1" applyFill="1" applyBorder="1" applyAlignment="1" applyProtection="1">
      <alignment horizontal="center" shrinkToFit="1"/>
      <protection locked="0"/>
    </xf>
    <xf numFmtId="20" fontId="0" fillId="35" borderId="1" xfId="70" applyNumberFormat="1" applyFill="1" applyBorder="1" applyAlignment="1">
      <alignment horizontal="center" shrinkToFit="1"/>
      <protection/>
    </xf>
    <xf numFmtId="175" fontId="0" fillId="35" borderId="1" xfId="70" applyNumberFormat="1" applyFill="1" applyAlignment="1" applyProtection="1">
      <alignment horizontal="center" shrinkToFit="1"/>
      <protection/>
    </xf>
    <xf numFmtId="14" fontId="0" fillId="33" borderId="48" xfId="70" applyNumberFormat="1" applyFont="1" applyFill="1" applyBorder="1" applyAlignment="1" applyProtection="1">
      <alignment horizontal="center" shrinkToFit="1"/>
      <protection locked="0"/>
    </xf>
    <xf numFmtId="14" fontId="0" fillId="33" borderId="49" xfId="70" applyNumberFormat="1" applyFont="1" applyFill="1" applyBorder="1" applyAlignment="1" applyProtection="1">
      <alignment horizontal="center" shrinkToFit="1"/>
      <protection locked="0"/>
    </xf>
    <xf numFmtId="14" fontId="0" fillId="33" borderId="50" xfId="70" applyNumberFormat="1" applyFont="1" applyFill="1" applyBorder="1" applyAlignment="1" applyProtection="1">
      <alignment horizontal="center" shrinkToFit="1"/>
      <protection locked="0"/>
    </xf>
    <xf numFmtId="0" fontId="8" fillId="34" borderId="1" xfId="53" applyFont="1" applyFill="1">
      <alignment horizontal="center" vertical="center" wrapText="1"/>
      <protection/>
    </xf>
    <xf numFmtId="0" fontId="8" fillId="34" borderId="1" xfId="53" applyFont="1" applyFill="1" applyBorder="1">
      <alignment horizontal="center" vertical="center" wrapText="1"/>
      <protection/>
    </xf>
    <xf numFmtId="0" fontId="8" fillId="34" borderId="1" xfId="53" applyFont="1" applyFill="1" applyBorder="1" applyAlignment="1">
      <alignment horizontal="center" vertical="center" wrapText="1"/>
      <protection/>
    </xf>
    <xf numFmtId="0" fontId="8" fillId="34" borderId="51" xfId="53" applyFont="1" applyFill="1" applyBorder="1">
      <alignment horizontal="center" vertical="center" wrapText="1"/>
      <protection/>
    </xf>
    <xf numFmtId="0" fontId="8" fillId="34" borderId="14" xfId="53" applyFont="1" applyFill="1" applyBorder="1">
      <alignment horizontal="center" vertical="center" wrapText="1"/>
      <protection/>
    </xf>
    <xf numFmtId="0" fontId="8" fillId="34" borderId="52" xfId="53" applyFont="1" applyFill="1" applyBorder="1">
      <alignment horizontal="center" vertical="center" wrapText="1"/>
      <protection/>
    </xf>
    <xf numFmtId="0" fontId="8" fillId="34" borderId="53" xfId="53" applyFont="1" applyFill="1" applyBorder="1">
      <alignment horizontal="center" vertical="center" wrapText="1"/>
      <protection/>
    </xf>
    <xf numFmtId="0" fontId="8" fillId="34" borderId="0" xfId="53" applyFont="1" applyFill="1" applyBorder="1">
      <alignment horizontal="center" vertical="center" wrapText="1"/>
      <protection/>
    </xf>
    <xf numFmtId="0" fontId="8" fillId="34" borderId="54" xfId="53" applyFont="1" applyFill="1" applyBorder="1">
      <alignment horizontal="center" vertical="center" wrapText="1"/>
      <protection/>
    </xf>
    <xf numFmtId="0" fontId="8" fillId="34" borderId="12" xfId="53" applyFont="1" applyFill="1" applyBorder="1">
      <alignment horizontal="center" vertical="center" wrapText="1"/>
      <protection/>
    </xf>
    <xf numFmtId="0" fontId="8" fillId="34" borderId="9" xfId="53" applyFont="1" applyFill="1" applyBorder="1">
      <alignment horizontal="center" vertical="center" wrapText="1"/>
      <protection/>
    </xf>
    <xf numFmtId="0" fontId="8" fillId="34" borderId="13" xfId="53" applyFont="1" applyFill="1" applyBorder="1">
      <alignment horizontal="center" vertical="center" wrapText="1"/>
      <protection/>
    </xf>
    <xf numFmtId="0" fontId="0" fillId="33" borderId="53" xfId="70" applyFont="1" applyFill="1" applyBorder="1" applyAlignment="1">
      <alignment horizontal="center" wrapText="1"/>
      <protection/>
    </xf>
    <xf numFmtId="0" fontId="0" fillId="33" borderId="0" xfId="70" applyFill="1" applyBorder="1" applyAlignment="1">
      <alignment horizontal="center" wrapText="1"/>
      <protection/>
    </xf>
    <xf numFmtId="0" fontId="0" fillId="33" borderId="54" xfId="70" applyFill="1" applyBorder="1" applyAlignment="1">
      <alignment horizontal="center" wrapText="1"/>
      <protection/>
    </xf>
    <xf numFmtId="0" fontId="0" fillId="33" borderId="53" xfId="70" applyFill="1" applyBorder="1" applyAlignment="1">
      <alignment horizontal="center" wrapText="1"/>
      <protection/>
    </xf>
    <xf numFmtId="0" fontId="0" fillId="33" borderId="12" xfId="70" applyFill="1" applyBorder="1" applyAlignment="1">
      <alignment horizontal="center" wrapText="1"/>
      <protection/>
    </xf>
    <xf numFmtId="0" fontId="0" fillId="33" borderId="9" xfId="70" applyFill="1" applyBorder="1" applyAlignment="1">
      <alignment horizontal="center" wrapText="1"/>
      <protection/>
    </xf>
    <xf numFmtId="0" fontId="0" fillId="33" borderId="13" xfId="70" applyFill="1" applyBorder="1" applyAlignment="1">
      <alignment horizontal="center" wrapText="1"/>
      <protection/>
    </xf>
    <xf numFmtId="0" fontId="8" fillId="34" borderId="48" xfId="53" applyFont="1" applyFill="1" applyBorder="1">
      <alignment horizontal="center" vertical="center" wrapText="1"/>
      <protection/>
    </xf>
    <xf numFmtId="0" fontId="8" fillId="34" borderId="49" xfId="53" applyFont="1" applyFill="1" applyBorder="1">
      <alignment horizontal="center" vertical="center" wrapText="1"/>
      <protection/>
    </xf>
    <xf numFmtId="0" fontId="8" fillId="34" borderId="50" xfId="53" applyFont="1" applyFill="1" applyBorder="1">
      <alignment horizontal="center" vertical="center" wrapText="1"/>
      <protection/>
    </xf>
    <xf numFmtId="0" fontId="4" fillId="33" borderId="37" xfId="0" applyFont="1" applyFill="1" applyBorder="1" applyAlignment="1">
      <alignment horizontal="center" vertical="center" wrapText="1"/>
    </xf>
    <xf numFmtId="0" fontId="8" fillId="34" borderId="51" xfId="53" applyFont="1" applyFill="1" applyBorder="1" applyAlignment="1">
      <alignment horizontal="center" vertical="center" wrapText="1"/>
      <protection/>
    </xf>
    <xf numFmtId="0" fontId="8" fillId="34" borderId="14" xfId="53" applyFont="1" applyFill="1" applyBorder="1" applyAlignment="1">
      <alignment horizontal="center" vertical="center" wrapText="1"/>
      <protection/>
    </xf>
    <xf numFmtId="0" fontId="8" fillId="34" borderId="52" xfId="53" applyFont="1" applyFill="1" applyBorder="1" applyAlignment="1">
      <alignment horizontal="center" vertical="center" wrapText="1"/>
      <protection/>
    </xf>
    <xf numFmtId="0" fontId="8" fillId="34" borderId="53" xfId="53" applyFont="1" applyFill="1" applyBorder="1" applyAlignment="1">
      <alignment horizontal="center" vertical="center" wrapText="1"/>
      <protection/>
    </xf>
    <xf numFmtId="0" fontId="8" fillId="34" borderId="0" xfId="53" applyFont="1" applyFill="1" applyBorder="1" applyAlignment="1">
      <alignment horizontal="center" vertical="center" wrapText="1"/>
      <protection/>
    </xf>
    <xf numFmtId="0" fontId="8" fillId="34" borderId="54" xfId="53" applyFont="1" applyFill="1" applyBorder="1" applyAlignment="1">
      <alignment horizontal="center" vertical="center" wrapText="1"/>
      <protection/>
    </xf>
    <xf numFmtId="0" fontId="8" fillId="34" borderId="12" xfId="53" applyFont="1" applyFill="1" applyBorder="1" applyAlignment="1">
      <alignment horizontal="center" vertical="center" wrapText="1"/>
      <protection/>
    </xf>
    <xf numFmtId="0" fontId="8" fillId="34" borderId="9" xfId="53" applyFont="1" applyFill="1" applyBorder="1" applyAlignment="1">
      <alignment horizontal="center" vertical="center" wrapText="1"/>
      <protection/>
    </xf>
    <xf numFmtId="0" fontId="8" fillId="34" borderId="13" xfId="53" applyFont="1" applyFill="1" applyBorder="1" applyAlignment="1">
      <alignment horizontal="center" vertical="center" wrapText="1"/>
      <protection/>
    </xf>
    <xf numFmtId="49" fontId="0" fillId="33" borderId="1" xfId="70" applyNumberFormat="1" applyFont="1" applyFill="1" applyBorder="1" applyProtection="1">
      <alignment horizontal="left" wrapText="1"/>
      <protection locked="0"/>
    </xf>
    <xf numFmtId="49" fontId="0" fillId="33" borderId="1" xfId="70" applyNumberFormat="1" applyFill="1" applyBorder="1" applyProtection="1">
      <alignment horizontal="left" wrapText="1"/>
      <protection locked="0"/>
    </xf>
    <xf numFmtId="49" fontId="0" fillId="33" borderId="1" xfId="70" applyNumberFormat="1" applyFill="1" applyBorder="1" applyAlignment="1" applyProtection="1">
      <alignment horizontal="center" wrapText="1"/>
      <protection locked="0"/>
    </xf>
    <xf numFmtId="177" fontId="0" fillId="33" borderId="1" xfId="70" applyNumberFormat="1" applyFont="1" applyFill="1" applyAlignment="1" applyProtection="1">
      <alignment horizontal="center" shrinkToFit="1"/>
      <protection locked="0"/>
    </xf>
    <xf numFmtId="177" fontId="0" fillId="33" borderId="1" xfId="70" applyNumberFormat="1" applyFill="1" applyAlignment="1" applyProtection="1">
      <alignment horizontal="center" shrinkToFit="1"/>
      <protection locked="0"/>
    </xf>
    <xf numFmtId="20" fontId="0" fillId="33" borderId="1" xfId="70" applyNumberFormat="1" applyFill="1" applyBorder="1" applyAlignment="1" applyProtection="1">
      <alignment horizontal="center" shrinkToFit="1"/>
      <protection locked="0"/>
    </xf>
    <xf numFmtId="0" fontId="0" fillId="33" borderId="53" xfId="70" applyFont="1" applyFill="1" applyBorder="1" applyAlignment="1">
      <alignment horizontal="left"/>
      <protection/>
    </xf>
    <xf numFmtId="0" fontId="0" fillId="33" borderId="0" xfId="70" applyFont="1" applyFill="1" applyBorder="1" applyAlignment="1">
      <alignment horizontal="left"/>
      <protection/>
    </xf>
    <xf numFmtId="0" fontId="12" fillId="33" borderId="0" xfId="0" applyFont="1" applyFill="1" applyAlignment="1">
      <alignment horizontal="center"/>
    </xf>
    <xf numFmtId="171" fontId="35" fillId="33" borderId="0" xfId="0" applyNumberFormat="1" applyFont="1" applyFill="1" applyAlignment="1" applyProtection="1">
      <alignment horizontal="center" shrinkToFit="1"/>
      <protection hidden="1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Alignment="1">
      <alignment horizontal="left"/>
    </xf>
    <xf numFmtId="173" fontId="12" fillId="35" borderId="0" xfId="0" applyNumberFormat="1" applyFont="1" applyFill="1" applyAlignment="1" applyProtection="1">
      <alignment horizontal="left" shrinkToFit="1"/>
      <protection hidden="1"/>
    </xf>
    <xf numFmtId="171" fontId="36" fillId="33" borderId="0" xfId="0" applyNumberFormat="1" applyFont="1" applyFill="1" applyAlignment="1" applyProtection="1">
      <alignment horizontal="center" shrinkToFit="1"/>
      <protection hidden="1"/>
    </xf>
    <xf numFmtId="0" fontId="38" fillId="33" borderId="0" xfId="0" applyFont="1" applyFill="1" applyAlignment="1">
      <alignment horizontal="left"/>
    </xf>
    <xf numFmtId="0" fontId="13" fillId="35" borderId="0" xfId="0" applyFont="1" applyFill="1" applyAlignment="1" applyProtection="1">
      <alignment horizontal="center"/>
      <protection hidden="1"/>
    </xf>
    <xf numFmtId="173" fontId="14" fillId="35" borderId="0" xfId="0" applyNumberFormat="1" applyFont="1" applyFill="1" applyAlignment="1" applyProtection="1">
      <alignment horizontal="left" shrinkToFit="1"/>
      <protection hidden="1"/>
    </xf>
    <xf numFmtId="0" fontId="14" fillId="35" borderId="0" xfId="0" applyFont="1" applyFill="1" applyAlignment="1" applyProtection="1">
      <alignment horizontal="left" shrinkToFit="1"/>
      <protection hidden="1"/>
    </xf>
    <xf numFmtId="0" fontId="12" fillId="33" borderId="0" xfId="0" applyFont="1" applyFill="1" applyAlignment="1">
      <alignment horizontal="left"/>
    </xf>
    <xf numFmtId="175" fontId="0" fillId="35" borderId="53" xfId="70" applyNumberFormat="1" applyFill="1" applyBorder="1" applyAlignment="1" applyProtection="1">
      <alignment horizontal="center" vertical="center" shrinkToFit="1"/>
      <protection/>
    </xf>
    <xf numFmtId="175" fontId="0" fillId="35" borderId="0" xfId="70" applyNumberFormat="1" applyFill="1" applyBorder="1" applyAlignment="1" applyProtection="1">
      <alignment horizontal="center" vertical="center" shrinkToFit="1"/>
      <protection/>
    </xf>
    <xf numFmtId="175" fontId="0" fillId="35" borderId="54" xfId="70" applyNumberFormat="1" applyFill="1" applyBorder="1" applyAlignment="1" applyProtection="1">
      <alignment horizontal="center" vertical="center" shrinkToFit="1"/>
      <protection/>
    </xf>
    <xf numFmtId="175" fontId="0" fillId="35" borderId="12" xfId="70" applyNumberFormat="1" applyFill="1" applyBorder="1" applyAlignment="1" applyProtection="1">
      <alignment horizontal="center" vertical="center" shrinkToFit="1"/>
      <protection/>
    </xf>
    <xf numFmtId="175" fontId="0" fillId="35" borderId="9" xfId="70" applyNumberFormat="1" applyFill="1" applyBorder="1" applyAlignment="1" applyProtection="1">
      <alignment horizontal="center" vertical="center" shrinkToFit="1"/>
      <protection/>
    </xf>
    <xf numFmtId="175" fontId="0" fillId="35" borderId="13" xfId="70" applyNumberFormat="1" applyFill="1" applyBorder="1" applyAlignment="1" applyProtection="1">
      <alignment horizontal="center" vertical="center" shrinkToFit="1"/>
      <protection/>
    </xf>
    <xf numFmtId="10" fontId="0" fillId="33" borderId="9" xfId="0" applyNumberFormat="1" applyFill="1" applyBorder="1" applyAlignment="1" applyProtection="1">
      <alignment horizontal="center" shrinkToFit="1"/>
      <protection locked="0"/>
    </xf>
    <xf numFmtId="171" fontId="0" fillId="35" borderId="53" xfId="70" applyNumberFormat="1" applyFill="1" applyBorder="1" applyAlignment="1" applyProtection="1">
      <alignment horizontal="center" vertical="center" shrinkToFit="1"/>
      <protection/>
    </xf>
    <xf numFmtId="171" fontId="0" fillId="35" borderId="0" xfId="70" applyNumberFormat="1" applyFill="1" applyBorder="1" applyAlignment="1" applyProtection="1">
      <alignment horizontal="center" vertical="center" shrinkToFit="1"/>
      <protection/>
    </xf>
    <xf numFmtId="171" fontId="0" fillId="35" borderId="54" xfId="70" applyNumberFormat="1" applyFill="1" applyBorder="1" applyAlignment="1" applyProtection="1">
      <alignment horizontal="center" vertical="center" shrinkToFit="1"/>
      <protection/>
    </xf>
    <xf numFmtId="171" fontId="0" fillId="35" borderId="12" xfId="70" applyNumberFormat="1" applyFill="1" applyBorder="1" applyAlignment="1" applyProtection="1">
      <alignment horizontal="center" vertical="center" shrinkToFit="1"/>
      <protection/>
    </xf>
    <xf numFmtId="171" fontId="0" fillId="35" borderId="9" xfId="70" applyNumberFormat="1" applyFill="1" applyBorder="1" applyAlignment="1" applyProtection="1">
      <alignment horizontal="center" vertical="center" shrinkToFit="1"/>
      <protection/>
    </xf>
    <xf numFmtId="171" fontId="0" fillId="35" borderId="13" xfId="70" applyNumberFormat="1" applyFill="1" applyBorder="1" applyAlignment="1" applyProtection="1">
      <alignment horizontal="center" vertical="center" shrinkToFit="1"/>
      <protection/>
    </xf>
    <xf numFmtId="171" fontId="5" fillId="35" borderId="1" xfId="53" applyNumberFormat="1" applyFont="1" applyFill="1" applyBorder="1" applyAlignment="1">
      <alignment horizontal="center" shrinkToFit="1"/>
      <protection/>
    </xf>
    <xf numFmtId="49" fontId="16" fillId="33" borderId="1" xfId="70" applyNumberFormat="1" applyFont="1" applyFill="1" applyAlignment="1" applyProtection="1">
      <alignment horizontal="center" wrapText="1"/>
      <protection locked="0"/>
    </xf>
    <xf numFmtId="171" fontId="0" fillId="33" borderId="1" xfId="70" applyNumberFormat="1" applyFill="1" applyAlignment="1" applyProtection="1">
      <alignment horizontal="center" shrinkToFit="1"/>
      <protection locked="0"/>
    </xf>
    <xf numFmtId="49" fontId="0" fillId="33" borderId="1" xfId="70" applyNumberFormat="1" applyFont="1" applyFill="1" applyAlignment="1" applyProtection="1">
      <alignment horizontal="center" shrinkToFit="1"/>
      <protection locked="0"/>
    </xf>
    <xf numFmtId="49" fontId="0" fillId="33" borderId="1" xfId="70" applyNumberFormat="1" applyFill="1" applyAlignment="1" applyProtection="1">
      <alignment horizontal="center" shrinkToFit="1"/>
      <protection locked="0"/>
    </xf>
    <xf numFmtId="171" fontId="0" fillId="33" borderId="1" xfId="70" applyNumberFormat="1" applyFont="1" applyFill="1" applyAlignment="1" applyProtection="1">
      <alignment horizontal="center" shrinkToFit="1"/>
      <protection locked="0"/>
    </xf>
    <xf numFmtId="20" fontId="0" fillId="33" borderId="1" xfId="70" applyNumberFormat="1" applyFont="1" applyFill="1" applyBorder="1" applyAlignment="1" applyProtection="1">
      <alignment horizontal="center" shrinkToFit="1"/>
      <protection locked="0"/>
    </xf>
    <xf numFmtId="171" fontId="12" fillId="35" borderId="9" xfId="0" applyNumberFormat="1" applyFont="1" applyFill="1" applyBorder="1" applyAlignment="1" applyProtection="1">
      <alignment horizontal="center" shrinkToFit="1"/>
      <protection/>
    </xf>
    <xf numFmtId="0" fontId="8" fillId="32" borderId="0" xfId="53" applyFont="1" applyFill="1" applyBorder="1" applyAlignment="1">
      <alignment horizontal="center" vertical="center" wrapText="1"/>
      <protection/>
    </xf>
    <xf numFmtId="0" fontId="29" fillId="35" borderId="0" xfId="0" applyFont="1" applyFill="1" applyAlignment="1" applyProtection="1">
      <alignment horizontal="left"/>
      <protection hidden="1"/>
    </xf>
    <xf numFmtId="0" fontId="0" fillId="33" borderId="0" xfId="70" applyFont="1" applyFill="1" applyBorder="1" applyAlignment="1">
      <alignment horizontal="center" wrapText="1"/>
      <protection/>
    </xf>
    <xf numFmtId="49" fontId="15" fillId="33" borderId="9" xfId="64" applyNumberFormat="1" applyFont="1" applyFill="1" applyAlignment="1" applyProtection="1">
      <alignment horizontal="center" shrinkToFit="1"/>
      <protection locked="0"/>
    </xf>
    <xf numFmtId="49" fontId="7" fillId="33" borderId="14" xfId="63" applyFont="1" applyFill="1" applyBorder="1" applyAlignment="1" quotePrefix="1">
      <alignment horizontal="center" vertical="top"/>
      <protection/>
    </xf>
    <xf numFmtId="49" fontId="7" fillId="33" borderId="14" xfId="63" applyFont="1" applyFill="1" applyBorder="1">
      <alignment horizontal="center" vertical="top"/>
      <protection/>
    </xf>
    <xf numFmtId="0" fontId="21" fillId="33" borderId="0" xfId="52" applyFont="1" applyFill="1" applyAlignment="1">
      <alignment horizontal="right" wrapText="1"/>
      <protection/>
    </xf>
    <xf numFmtId="49" fontId="0" fillId="33" borderId="0" xfId="0" applyNumberFormat="1" applyFill="1" applyAlignment="1">
      <alignment horizontal="left"/>
    </xf>
    <xf numFmtId="49" fontId="0" fillId="33" borderId="9" xfId="64" applyNumberFormat="1" applyFont="1" applyFill="1" applyAlignment="1" applyProtection="1">
      <alignment horizontal="center" shrinkToFit="1"/>
      <protection locked="0"/>
    </xf>
    <xf numFmtId="49" fontId="0" fillId="33" borderId="9" xfId="64" applyNumberFormat="1" applyFill="1" applyAlignment="1" applyProtection="1">
      <alignment horizontal="center" shrinkToFit="1"/>
      <protection locked="0"/>
    </xf>
    <xf numFmtId="49" fontId="7" fillId="33" borderId="0" xfId="63" applyFont="1" applyFill="1">
      <alignment horizontal="center" vertical="top"/>
      <protection/>
    </xf>
    <xf numFmtId="49" fontId="7" fillId="33" borderId="0" xfId="63" applyFill="1">
      <alignment horizontal="center" vertical="top"/>
      <protection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0" fontId="6" fillId="33" borderId="0" xfId="66" applyFont="1" applyFill="1" applyAlignment="1">
      <alignment horizontal="right" wrapText="1"/>
      <protection/>
    </xf>
    <xf numFmtId="0" fontId="6" fillId="33" borderId="0" xfId="66" applyFont="1" applyFill="1">
      <alignment horizontal="right" vertical="top" wrapText="1"/>
      <protection/>
    </xf>
    <xf numFmtId="49" fontId="21" fillId="33" borderId="9" xfId="52" applyNumberFormat="1" applyFont="1" applyFill="1" applyBorder="1" applyAlignment="1" applyProtection="1">
      <alignment horizontal="center" shrinkToFit="1"/>
      <protection locked="0"/>
    </xf>
    <xf numFmtId="171" fontId="0" fillId="35" borderId="9" xfId="64" applyNumberFormat="1" applyFont="1" applyFill="1" applyAlignment="1" applyProtection="1">
      <alignment horizontal="center" shrinkToFit="1"/>
      <protection/>
    </xf>
    <xf numFmtId="171" fontId="0" fillId="35" borderId="9" xfId="64" applyNumberFormat="1" applyFill="1" applyAlignment="1" applyProtection="1">
      <alignment horizontal="center" shrinkToFit="1"/>
      <protection/>
    </xf>
    <xf numFmtId="0" fontId="0" fillId="35" borderId="9" xfId="0" applyFill="1" applyBorder="1" applyAlignment="1">
      <alignment horizontal="center"/>
    </xf>
    <xf numFmtId="49" fontId="0" fillId="33" borderId="9" xfId="64" applyNumberFormat="1" applyFont="1" applyFill="1" applyBorder="1" applyAlignment="1" applyProtection="1">
      <alignment horizontal="center" shrinkToFit="1"/>
      <protection locked="0"/>
    </xf>
    <xf numFmtId="49" fontId="0" fillId="33" borderId="9" xfId="0" applyNumberFormat="1" applyFill="1" applyBorder="1" applyAlignment="1" applyProtection="1">
      <alignment horizontal="left" shrinkToFit="1"/>
      <protection locked="0"/>
    </xf>
    <xf numFmtId="49" fontId="29" fillId="33" borderId="9" xfId="64" applyNumberFormat="1" applyFont="1" applyFill="1" applyAlignment="1" applyProtection="1">
      <alignment horizontal="center" shrinkToFit="1"/>
      <protection locked="0"/>
    </xf>
    <xf numFmtId="171" fontId="0" fillId="35" borderId="53" xfId="70" applyNumberFormat="1" applyFill="1" applyBorder="1" applyAlignment="1">
      <alignment horizontal="center" vertical="center" shrinkToFit="1"/>
      <protection/>
    </xf>
    <xf numFmtId="171" fontId="0" fillId="0" borderId="0" xfId="0" applyNumberFormat="1" applyBorder="1" applyAlignment="1">
      <alignment horizontal="left" shrinkToFit="1"/>
    </xf>
    <xf numFmtId="171" fontId="0" fillId="0" borderId="54" xfId="0" applyNumberFormat="1" applyBorder="1" applyAlignment="1">
      <alignment horizontal="left" shrinkToFit="1"/>
    </xf>
    <xf numFmtId="171" fontId="0" fillId="0" borderId="53" xfId="0" applyNumberFormat="1" applyBorder="1" applyAlignment="1">
      <alignment horizontal="left" shrinkToFit="1"/>
    </xf>
    <xf numFmtId="171" fontId="0" fillId="0" borderId="0" xfId="0" applyNumberFormat="1" applyAlignment="1">
      <alignment horizontal="left" shrinkToFit="1"/>
    </xf>
    <xf numFmtId="171" fontId="0" fillId="0" borderId="12" xfId="0" applyNumberFormat="1" applyBorder="1" applyAlignment="1">
      <alignment horizontal="left" shrinkToFit="1"/>
    </xf>
    <xf numFmtId="171" fontId="0" fillId="0" borderId="9" xfId="0" applyNumberFormat="1" applyBorder="1" applyAlignment="1">
      <alignment horizontal="left" shrinkToFit="1"/>
    </xf>
    <xf numFmtId="171" fontId="0" fillId="0" borderId="13" xfId="0" applyNumberFormat="1" applyBorder="1" applyAlignment="1">
      <alignment horizontal="left" shrinkToFit="1"/>
    </xf>
    <xf numFmtId="171" fontId="5" fillId="33" borderId="1" xfId="53" applyNumberFormat="1" applyFont="1" applyFill="1" applyBorder="1" applyAlignment="1" applyProtection="1">
      <alignment horizontal="center" shrinkToFit="1"/>
      <protection locked="0"/>
    </xf>
    <xf numFmtId="0" fontId="15" fillId="34" borderId="1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left"/>
    </xf>
    <xf numFmtId="0" fontId="0" fillId="33" borderId="53" xfId="70" applyFont="1" applyFill="1" applyBorder="1" applyAlignment="1">
      <alignment horizontal="center"/>
      <protection/>
    </xf>
    <xf numFmtId="0" fontId="0" fillId="33" borderId="0" xfId="70" applyFont="1" applyFill="1" applyBorder="1" applyAlignment="1">
      <alignment horizontal="center"/>
      <protection/>
    </xf>
    <xf numFmtId="171" fontId="12" fillId="33" borderId="0" xfId="0" applyNumberFormat="1" applyFont="1" applyFill="1" applyBorder="1" applyAlignment="1">
      <alignment/>
    </xf>
    <xf numFmtId="0" fontId="0" fillId="33" borderId="54" xfId="70" applyFont="1" applyFill="1" applyBorder="1" applyAlignment="1">
      <alignment horizontal="center" wrapText="1"/>
      <protection/>
    </xf>
    <xf numFmtId="0" fontId="0" fillId="33" borderId="12" xfId="70" applyFont="1" applyFill="1" applyBorder="1" applyAlignment="1">
      <alignment horizontal="center" wrapText="1"/>
      <protection/>
    </xf>
    <xf numFmtId="0" fontId="0" fillId="33" borderId="9" xfId="70" applyFont="1" applyFill="1" applyBorder="1" applyAlignment="1">
      <alignment horizontal="center" wrapText="1"/>
      <protection/>
    </xf>
    <xf numFmtId="0" fontId="0" fillId="33" borderId="13" xfId="70" applyFont="1" applyFill="1" applyBorder="1" applyAlignment="1">
      <alignment horizontal="center" wrapText="1"/>
      <protection/>
    </xf>
    <xf numFmtId="0" fontId="0" fillId="32" borderId="1" xfId="0" applyFill="1" applyBorder="1" applyAlignment="1">
      <alignment horizontal="left"/>
    </xf>
    <xf numFmtId="0" fontId="0" fillId="32" borderId="0" xfId="0" applyFill="1" applyAlignment="1">
      <alignment horizontal="left"/>
    </xf>
    <xf numFmtId="49" fontId="0" fillId="33" borderId="0" xfId="64" applyNumberFormat="1" applyFont="1" applyFill="1" applyBorder="1">
      <alignment horizontal="center"/>
      <protection/>
    </xf>
    <xf numFmtId="171" fontId="0" fillId="33" borderId="9" xfId="64" applyNumberFormat="1" applyFill="1">
      <alignment horizontal="center"/>
      <protection/>
    </xf>
    <xf numFmtId="0" fontId="14" fillId="33" borderId="0" xfId="0" applyFont="1" applyFill="1" applyAlignment="1">
      <alignment horizontal="left" vertical="top" indent="1"/>
    </xf>
    <xf numFmtId="173" fontId="12" fillId="33" borderId="9" xfId="0" applyNumberFormat="1" applyFont="1" applyFill="1" applyBorder="1" applyAlignment="1" applyProtection="1">
      <alignment horizontal="center" shrinkToFit="1"/>
      <protection locked="0"/>
    </xf>
    <xf numFmtId="49" fontId="0" fillId="33" borderId="1" xfId="70" applyNumberFormat="1" applyFont="1" applyFill="1" applyBorder="1" applyAlignment="1" applyProtection="1">
      <alignment horizontal="center" wrapText="1"/>
      <protection locked="0"/>
    </xf>
    <xf numFmtId="0" fontId="34" fillId="32" borderId="9" xfId="0" applyFont="1" applyFill="1" applyBorder="1" applyAlignment="1">
      <alignment horizontal="left"/>
    </xf>
    <xf numFmtId="20" fontId="0" fillId="35" borderId="53" xfId="70" applyNumberFormat="1" applyFill="1" applyBorder="1" applyAlignment="1">
      <alignment horizontal="center" vertical="center" shrinkToFit="1"/>
      <protection/>
    </xf>
    <xf numFmtId="20" fontId="0" fillId="35" borderId="0" xfId="70" applyNumberFormat="1" applyFill="1" applyBorder="1" applyAlignment="1">
      <alignment horizontal="center" vertical="center" shrinkToFit="1"/>
      <protection/>
    </xf>
    <xf numFmtId="20" fontId="0" fillId="35" borderId="54" xfId="70" applyNumberFormat="1" applyFill="1" applyBorder="1" applyAlignment="1">
      <alignment horizontal="center" vertical="center" shrinkToFit="1"/>
      <protection/>
    </xf>
    <xf numFmtId="0" fontId="0" fillId="33" borderId="0" xfId="70" applyNumberFormat="1" applyFont="1" applyFill="1" applyBorder="1" applyAlignment="1">
      <alignment horizontal="left" wrapText="1"/>
      <protection/>
    </xf>
    <xf numFmtId="0" fontId="0" fillId="33" borderId="54" xfId="70" applyNumberFormat="1" applyFont="1" applyFill="1" applyBorder="1" applyAlignment="1">
      <alignment horizontal="left" wrapText="1"/>
      <protection/>
    </xf>
    <xf numFmtId="173" fontId="0" fillId="32" borderId="1" xfId="0" applyNumberFormat="1" applyFill="1" applyBorder="1" applyAlignment="1">
      <alignment horizontal="center"/>
    </xf>
    <xf numFmtId="173" fontId="0" fillId="32" borderId="1" xfId="0" applyNumberFormat="1" applyFill="1" applyBorder="1" applyAlignment="1">
      <alignment/>
    </xf>
    <xf numFmtId="0" fontId="34" fillId="32" borderId="0" xfId="0" applyFont="1" applyFill="1" applyAlignment="1">
      <alignment horizontal="left"/>
    </xf>
    <xf numFmtId="171" fontId="14" fillId="35" borderId="0" xfId="0" applyNumberFormat="1" applyFont="1" applyFill="1" applyAlignment="1" applyProtection="1">
      <alignment shrinkToFit="1"/>
      <protection hidden="1"/>
    </xf>
    <xf numFmtId="0" fontId="26" fillId="32" borderId="55" xfId="0" applyFont="1" applyFill="1" applyBorder="1" applyAlignment="1">
      <alignment horizontal="center"/>
    </xf>
    <xf numFmtId="49" fontId="0" fillId="33" borderId="1" xfId="70" applyNumberFormat="1" applyFont="1" applyFill="1" applyBorder="1" applyProtection="1">
      <alignment horizontal="left" wrapText="1"/>
      <protection locked="0"/>
    </xf>
    <xf numFmtId="2" fontId="0" fillId="35" borderId="1" xfId="70" applyNumberFormat="1" applyFill="1" applyAlignment="1" applyProtection="1">
      <alignment horizontal="center" shrinkToFit="1"/>
      <protection/>
    </xf>
    <xf numFmtId="2" fontId="0" fillId="33" borderId="1" xfId="70" applyNumberFormat="1" applyFill="1" applyAlignment="1" applyProtection="1">
      <alignment horizontal="center" shrinkToFit="1"/>
      <protection locked="0"/>
    </xf>
    <xf numFmtId="175" fontId="0" fillId="35" borderId="48" xfId="70" applyNumberFormat="1" applyFont="1" applyFill="1" applyBorder="1" applyAlignment="1" applyProtection="1">
      <alignment horizontal="center" wrapText="1"/>
      <protection/>
    </xf>
    <xf numFmtId="175" fontId="0" fillId="35" borderId="49" xfId="70" applyNumberFormat="1" applyFill="1" applyBorder="1" applyAlignment="1" applyProtection="1">
      <alignment horizontal="center" wrapText="1"/>
      <protection/>
    </xf>
    <xf numFmtId="175" fontId="0" fillId="35" borderId="50" xfId="70" applyNumberFormat="1" applyFill="1" applyBorder="1" applyAlignment="1" applyProtection="1">
      <alignment horizontal="center" wrapText="1"/>
      <protection/>
    </xf>
    <xf numFmtId="2" fontId="0" fillId="33" borderId="48" xfId="70" applyNumberFormat="1" applyFill="1" applyBorder="1" applyAlignment="1" applyProtection="1">
      <alignment horizontal="center" shrinkToFit="1"/>
      <protection locked="0"/>
    </xf>
    <xf numFmtId="2" fontId="0" fillId="33" borderId="49" xfId="70" applyNumberFormat="1" applyFill="1" applyBorder="1" applyAlignment="1" applyProtection="1">
      <alignment horizontal="center" shrinkToFit="1"/>
      <protection locked="0"/>
    </xf>
    <xf numFmtId="2" fontId="0" fillId="33" borderId="50" xfId="70" applyNumberFormat="1" applyFill="1" applyBorder="1" applyAlignment="1" applyProtection="1">
      <alignment horizontal="center" shrinkToFit="1"/>
      <protection locked="0"/>
    </xf>
    <xf numFmtId="171" fontId="5" fillId="33" borderId="48" xfId="53" applyNumberFormat="1" applyFont="1" applyFill="1" applyBorder="1" applyAlignment="1" applyProtection="1">
      <alignment horizontal="center" vertical="center" shrinkToFit="1"/>
      <protection locked="0"/>
    </xf>
    <xf numFmtId="171" fontId="5" fillId="33" borderId="49" xfId="53" applyNumberFormat="1" applyFont="1" applyFill="1" applyBorder="1" applyAlignment="1" applyProtection="1">
      <alignment horizontal="center" vertical="center" shrinkToFit="1"/>
      <protection locked="0"/>
    </xf>
    <xf numFmtId="171" fontId="5" fillId="33" borderId="50" xfId="53" applyNumberFormat="1" applyFont="1" applyFill="1" applyBorder="1" applyAlignment="1" applyProtection="1">
      <alignment horizontal="center" vertical="center" shrinkToFit="1"/>
      <protection locked="0"/>
    </xf>
    <xf numFmtId="49" fontId="0" fillId="33" borderId="48" xfId="70" applyNumberFormat="1" applyFont="1" applyFill="1" applyBorder="1" applyAlignment="1" applyProtection="1">
      <alignment horizontal="center" wrapText="1"/>
      <protection locked="0"/>
    </xf>
    <xf numFmtId="49" fontId="0" fillId="33" borderId="49" xfId="70" applyNumberFormat="1" applyFont="1" applyFill="1" applyBorder="1" applyAlignment="1" applyProtection="1">
      <alignment horizontal="center" wrapText="1"/>
      <protection locked="0"/>
    </xf>
    <xf numFmtId="49" fontId="0" fillId="33" borderId="50" xfId="70" applyNumberFormat="1" applyFont="1" applyFill="1" applyBorder="1" applyAlignment="1" applyProtection="1">
      <alignment horizontal="center" wrapText="1"/>
      <protection locked="0"/>
    </xf>
    <xf numFmtId="175" fontId="0" fillId="35" borderId="1" xfId="70" applyNumberFormat="1" applyFill="1" applyAlignment="1" applyProtection="1">
      <alignment horizontal="center" wrapText="1"/>
      <protection/>
    </xf>
    <xf numFmtId="174" fontId="0" fillId="35" borderId="48" xfId="70" applyNumberFormat="1" applyFill="1" applyBorder="1" applyAlignment="1" applyProtection="1">
      <alignment horizontal="center" shrinkToFit="1"/>
      <protection locked="0"/>
    </xf>
    <xf numFmtId="174" fontId="0" fillId="35" borderId="49" xfId="70" applyNumberFormat="1" applyFill="1" applyBorder="1" applyAlignment="1" applyProtection="1">
      <alignment horizontal="center" shrinkToFit="1"/>
      <protection locked="0"/>
    </xf>
    <xf numFmtId="174" fontId="0" fillId="35" borderId="50" xfId="70" applyNumberFormat="1" applyFill="1" applyBorder="1" applyAlignment="1" applyProtection="1">
      <alignment horizontal="center" shrinkToFit="1"/>
      <protection locked="0"/>
    </xf>
    <xf numFmtId="175" fontId="0" fillId="33" borderId="48" xfId="70" applyNumberFormat="1" applyFill="1" applyBorder="1" applyAlignment="1" applyProtection="1">
      <alignment horizontal="center" shrinkToFit="1"/>
      <protection locked="0"/>
    </xf>
    <xf numFmtId="175" fontId="0" fillId="33" borderId="49" xfId="70" applyNumberFormat="1" applyFill="1" applyBorder="1" applyAlignment="1" applyProtection="1">
      <alignment horizontal="center" shrinkToFit="1"/>
      <protection locked="0"/>
    </xf>
    <xf numFmtId="175" fontId="0" fillId="33" borderId="50" xfId="70" applyNumberFormat="1" applyFill="1" applyBorder="1" applyAlignment="1" applyProtection="1">
      <alignment horizontal="center" shrinkToFit="1"/>
      <protection locked="0"/>
    </xf>
    <xf numFmtId="49" fontId="0" fillId="33" borderId="48" xfId="70" applyNumberFormat="1" applyFont="1" applyFill="1" applyBorder="1" applyAlignment="1" applyProtection="1">
      <alignment wrapText="1"/>
      <protection locked="0"/>
    </xf>
    <xf numFmtId="49" fontId="0" fillId="33" borderId="49" xfId="70" applyNumberFormat="1" applyFill="1" applyBorder="1" applyAlignment="1" applyProtection="1">
      <alignment wrapText="1"/>
      <protection locked="0"/>
    </xf>
    <xf numFmtId="49" fontId="0" fillId="33" borderId="50" xfId="70" applyNumberFormat="1" applyFill="1" applyBorder="1" applyAlignment="1" applyProtection="1">
      <alignment wrapText="1"/>
      <protection locked="0"/>
    </xf>
    <xf numFmtId="175" fontId="35" fillId="33" borderId="0" xfId="0" applyNumberFormat="1" applyFont="1" applyFill="1" applyAlignment="1" applyProtection="1">
      <alignment horizontal="center" shrinkToFit="1"/>
      <protection hidden="1"/>
    </xf>
    <xf numFmtId="2" fontId="14" fillId="35" borderId="0" xfId="0" applyNumberFormat="1" applyFont="1" applyFill="1" applyAlignment="1" applyProtection="1">
      <alignment shrinkToFit="1"/>
      <protection hidden="1"/>
    </xf>
    <xf numFmtId="49" fontId="0" fillId="33" borderId="48" xfId="70" applyNumberFormat="1" applyFill="1" applyBorder="1" applyAlignment="1" applyProtection="1">
      <alignment wrapText="1"/>
      <protection locked="0"/>
    </xf>
    <xf numFmtId="49" fontId="0" fillId="33" borderId="1" xfId="70" applyNumberFormat="1" applyFill="1" applyBorder="1" applyAlignment="1" applyProtection="1">
      <alignment wrapText="1"/>
      <protection locked="0"/>
    </xf>
    <xf numFmtId="175" fontId="0" fillId="35" borderId="1" xfId="70" applyNumberFormat="1" applyFont="1" applyFill="1" applyAlignment="1" applyProtection="1">
      <alignment horizontal="center" wrapText="1"/>
      <protection/>
    </xf>
    <xf numFmtId="49" fontId="0" fillId="33" borderId="1" xfId="70" applyNumberFormat="1" applyFont="1" applyFill="1" applyBorder="1" applyAlignment="1" applyProtection="1">
      <alignment wrapText="1"/>
      <protection locked="0"/>
    </xf>
    <xf numFmtId="49" fontId="0" fillId="33" borderId="1" xfId="70" applyNumberFormat="1" applyFont="1" applyFill="1" applyBorder="1" applyAlignment="1" applyProtection="1">
      <alignment wrapText="1"/>
      <protection locked="0"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 horizontal="left"/>
    </xf>
    <xf numFmtId="49" fontId="0" fillId="33" borderId="9" xfId="64" applyNumberFormat="1" applyFont="1" applyFill="1" applyAlignment="1" applyProtection="1">
      <alignment horizontal="center" shrinkToFit="1"/>
      <protection locked="0"/>
    </xf>
    <xf numFmtId="49" fontId="0" fillId="0" borderId="9" xfId="0" applyNumberFormat="1" applyBorder="1" applyAlignment="1" applyProtection="1">
      <alignment horizontal="left" shrinkToFit="1"/>
      <protection locked="0"/>
    </xf>
    <xf numFmtId="0" fontId="3" fillId="33" borderId="0" xfId="52" applyFont="1" applyFill="1" applyAlignment="1">
      <alignment horizontal="right" wrapText="1"/>
      <protection/>
    </xf>
    <xf numFmtId="2" fontId="0" fillId="33" borderId="1" xfId="70" applyNumberFormat="1" applyFont="1" applyFill="1" applyAlignment="1" applyProtection="1">
      <alignment horizontal="center" shrinkToFit="1"/>
      <protection locked="0"/>
    </xf>
    <xf numFmtId="2" fontId="0" fillId="35" borderId="53" xfId="70" applyNumberFormat="1" applyFill="1" applyBorder="1" applyAlignment="1" applyProtection="1">
      <alignment horizontal="center" vertical="center" shrinkToFit="1"/>
      <protection/>
    </xf>
    <xf numFmtId="2" fontId="0" fillId="35" borderId="0" xfId="70" applyNumberFormat="1" applyFill="1" applyBorder="1" applyAlignment="1" applyProtection="1">
      <alignment horizontal="center" vertical="center" shrinkToFit="1"/>
      <protection/>
    </xf>
    <xf numFmtId="2" fontId="0" fillId="35" borderId="54" xfId="70" applyNumberFormat="1" applyFill="1" applyBorder="1" applyAlignment="1" applyProtection="1">
      <alignment horizontal="center" vertical="center" shrinkToFit="1"/>
      <protection/>
    </xf>
    <xf numFmtId="2" fontId="0" fillId="35" borderId="12" xfId="70" applyNumberFormat="1" applyFill="1" applyBorder="1" applyAlignment="1" applyProtection="1">
      <alignment horizontal="center" vertical="center" shrinkToFit="1"/>
      <protection/>
    </xf>
    <xf numFmtId="2" fontId="0" fillId="35" borderId="9" xfId="70" applyNumberFormat="1" applyFill="1" applyBorder="1" applyAlignment="1" applyProtection="1">
      <alignment horizontal="center" vertical="center" shrinkToFit="1"/>
      <protection/>
    </xf>
    <xf numFmtId="2" fontId="0" fillId="35" borderId="13" xfId="70" applyNumberFormat="1" applyFill="1" applyBorder="1" applyAlignment="1" applyProtection="1">
      <alignment horizontal="center" vertical="center" shrinkToFit="1"/>
      <protection/>
    </xf>
    <xf numFmtId="2" fontId="0" fillId="35" borderId="53" xfId="70" applyNumberFormat="1" applyFill="1" applyBorder="1" applyAlignment="1">
      <alignment horizontal="center" vertical="center" shrinkToFit="1"/>
      <protection/>
    </xf>
    <xf numFmtId="2" fontId="0" fillId="0" borderId="0" xfId="0" applyNumberFormat="1" applyBorder="1" applyAlignment="1">
      <alignment horizontal="left" shrinkToFit="1"/>
    </xf>
    <xf numFmtId="2" fontId="0" fillId="0" borderId="54" xfId="0" applyNumberFormat="1" applyBorder="1" applyAlignment="1">
      <alignment horizontal="left" shrinkToFit="1"/>
    </xf>
    <xf numFmtId="2" fontId="0" fillId="0" borderId="53" xfId="0" applyNumberFormat="1" applyBorder="1" applyAlignment="1">
      <alignment horizontal="left" shrinkToFit="1"/>
    </xf>
    <xf numFmtId="2" fontId="0" fillId="0" borderId="0" xfId="0" applyNumberFormat="1" applyAlignment="1">
      <alignment horizontal="left" shrinkToFit="1"/>
    </xf>
    <xf numFmtId="2" fontId="0" fillId="0" borderId="12" xfId="0" applyNumberFormat="1" applyBorder="1" applyAlignment="1">
      <alignment horizontal="left" shrinkToFit="1"/>
    </xf>
    <xf numFmtId="2" fontId="0" fillId="0" borderId="9" xfId="0" applyNumberFormat="1" applyBorder="1" applyAlignment="1">
      <alignment horizontal="left" shrinkToFit="1"/>
    </xf>
    <xf numFmtId="2" fontId="0" fillId="0" borderId="13" xfId="0" applyNumberFormat="1" applyBorder="1" applyAlignment="1">
      <alignment horizontal="left" shrinkToFit="1"/>
    </xf>
    <xf numFmtId="175" fontId="36" fillId="33" borderId="0" xfId="0" applyNumberFormat="1" applyFont="1" applyFill="1" applyAlignment="1" applyProtection="1">
      <alignment horizontal="center" shrinkToFit="1"/>
      <protection hidden="1"/>
    </xf>
    <xf numFmtId="173" fontId="0" fillId="35" borderId="1" xfId="70" applyNumberFormat="1" applyFill="1" applyAlignment="1" applyProtection="1">
      <alignment horizontal="center" shrinkToFit="1"/>
      <protection/>
    </xf>
    <xf numFmtId="173" fontId="35" fillId="33" borderId="0" xfId="0" applyNumberFormat="1" applyFont="1" applyFill="1" applyAlignment="1" applyProtection="1">
      <alignment horizontal="center" shrinkToFit="1"/>
      <protection hidden="1"/>
    </xf>
    <xf numFmtId="173" fontId="36" fillId="33" borderId="0" xfId="0" applyNumberFormat="1" applyFont="1" applyFill="1" applyAlignment="1" applyProtection="1">
      <alignment horizontal="center" shrinkToFit="1"/>
      <protection hidden="1"/>
    </xf>
    <xf numFmtId="173" fontId="0" fillId="35" borderId="53" xfId="70" applyNumberFormat="1" applyFill="1" applyBorder="1" applyAlignment="1" applyProtection="1">
      <alignment horizontal="center" vertical="center" shrinkToFit="1"/>
      <protection/>
    </xf>
    <xf numFmtId="173" fontId="0" fillId="35" borderId="0" xfId="70" applyNumberFormat="1" applyFill="1" applyBorder="1" applyAlignment="1" applyProtection="1">
      <alignment horizontal="center" vertical="center" shrinkToFit="1"/>
      <protection/>
    </xf>
    <xf numFmtId="173" fontId="0" fillId="35" borderId="54" xfId="70" applyNumberFormat="1" applyFill="1" applyBorder="1" applyAlignment="1" applyProtection="1">
      <alignment horizontal="center" vertical="center" shrinkToFit="1"/>
      <protection/>
    </xf>
    <xf numFmtId="173" fontId="0" fillId="35" borderId="12" xfId="70" applyNumberFormat="1" applyFill="1" applyBorder="1" applyAlignment="1" applyProtection="1">
      <alignment horizontal="center" vertical="center" shrinkToFit="1"/>
      <protection/>
    </xf>
    <xf numFmtId="173" fontId="0" fillId="35" borderId="9" xfId="70" applyNumberFormat="1" applyFill="1" applyBorder="1" applyAlignment="1" applyProtection="1">
      <alignment horizontal="center" vertical="center" shrinkToFit="1"/>
      <protection/>
    </xf>
    <xf numFmtId="173" fontId="0" fillId="35" borderId="13" xfId="70" applyNumberFormat="1" applyFill="1" applyBorder="1" applyAlignment="1" applyProtection="1">
      <alignment horizontal="center" vertical="center" shrinkToFit="1"/>
      <protection/>
    </xf>
    <xf numFmtId="173" fontId="0" fillId="35" borderId="53" xfId="70" applyNumberFormat="1" applyFill="1" applyBorder="1" applyAlignment="1">
      <alignment horizontal="center" vertical="center" shrinkToFit="1"/>
      <protection/>
    </xf>
    <xf numFmtId="173" fontId="0" fillId="0" borderId="0" xfId="0" applyNumberFormat="1" applyBorder="1" applyAlignment="1">
      <alignment horizontal="left" shrinkToFit="1"/>
    </xf>
    <xf numFmtId="173" fontId="0" fillId="0" borderId="54" xfId="0" applyNumberFormat="1" applyBorder="1" applyAlignment="1">
      <alignment horizontal="left" shrinkToFit="1"/>
    </xf>
    <xf numFmtId="173" fontId="0" fillId="0" borderId="53" xfId="0" applyNumberFormat="1" applyBorder="1" applyAlignment="1">
      <alignment horizontal="left" shrinkToFit="1"/>
    </xf>
    <xf numFmtId="173" fontId="0" fillId="0" borderId="0" xfId="0" applyNumberFormat="1" applyAlignment="1">
      <alignment horizontal="left" shrinkToFit="1"/>
    </xf>
    <xf numFmtId="173" fontId="0" fillId="0" borderId="12" xfId="0" applyNumberFormat="1" applyBorder="1" applyAlignment="1">
      <alignment horizontal="left" shrinkToFit="1"/>
    </xf>
    <xf numFmtId="173" fontId="0" fillId="0" borderId="9" xfId="0" applyNumberFormat="1" applyBorder="1" applyAlignment="1">
      <alignment horizontal="left" shrinkToFit="1"/>
    </xf>
    <xf numFmtId="173" fontId="0" fillId="0" borderId="13" xfId="0" applyNumberFormat="1" applyBorder="1" applyAlignment="1">
      <alignment horizontal="left" shrinkToFit="1"/>
    </xf>
    <xf numFmtId="173" fontId="0" fillId="35" borderId="1" xfId="70" applyNumberFormat="1" applyFill="1" applyAlignment="1" applyProtection="1">
      <alignment horizontal="center" wrapText="1"/>
      <protection/>
    </xf>
    <xf numFmtId="173" fontId="0" fillId="33" borderId="1" xfId="70" applyNumberFormat="1" applyFill="1" applyAlignment="1" applyProtection="1">
      <alignment horizontal="center" shrinkToFit="1"/>
      <protection locked="0"/>
    </xf>
    <xf numFmtId="173" fontId="0" fillId="33" borderId="1" xfId="70" applyNumberFormat="1" applyFont="1" applyFill="1" applyAlignment="1" applyProtection="1">
      <alignment horizontal="center" shrinkToFit="1"/>
      <protection locked="0"/>
    </xf>
    <xf numFmtId="0" fontId="5" fillId="33" borderId="0" xfId="66" applyFont="1" applyFill="1" applyAlignment="1">
      <alignment horizontal="right" wrapText="1"/>
      <protection/>
    </xf>
    <xf numFmtId="0" fontId="5" fillId="33" borderId="0" xfId="66" applyFill="1" applyAlignment="1">
      <alignment horizontal="right" wrapText="1"/>
      <protection/>
    </xf>
    <xf numFmtId="0" fontId="5" fillId="33" borderId="0" xfId="66" applyFont="1" applyFill="1">
      <alignment horizontal="right" vertical="top" wrapText="1"/>
      <protection/>
    </xf>
    <xf numFmtId="173" fontId="0" fillId="33" borderId="48" xfId="70" applyNumberFormat="1" applyFill="1" applyBorder="1" applyAlignment="1" applyProtection="1">
      <alignment horizontal="center" shrinkToFit="1"/>
      <protection locked="0"/>
    </xf>
    <xf numFmtId="173" fontId="0" fillId="33" borderId="49" xfId="70" applyNumberFormat="1" applyFill="1" applyBorder="1" applyAlignment="1" applyProtection="1">
      <alignment horizontal="center" shrinkToFit="1"/>
      <protection locked="0"/>
    </xf>
    <xf numFmtId="173" fontId="0" fillId="33" borderId="50" xfId="70" applyNumberFormat="1" applyFill="1" applyBorder="1" applyAlignment="1" applyProtection="1">
      <alignment horizontal="center" shrinkToFit="1"/>
      <protection locked="0"/>
    </xf>
    <xf numFmtId="173" fontId="14" fillId="35" borderId="0" xfId="0" applyNumberFormat="1" applyFont="1" applyFill="1" applyAlignment="1" applyProtection="1">
      <alignment shrinkToFit="1"/>
      <protection hidden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Обычный_112491+" xfId="59"/>
    <cellStyle name="Followed Hyperlink" xfId="60"/>
    <cellStyle name="Плохой" xfId="61"/>
    <cellStyle name="Подпись" xfId="62"/>
    <cellStyle name="Подстрочный" xfId="63"/>
    <cellStyle name="ПоляЗаполнения" xfId="64"/>
    <cellStyle name="Пояснение" xfId="65"/>
    <cellStyle name="Приложение" xfId="66"/>
    <cellStyle name="Примечание" xfId="67"/>
    <cellStyle name="Percent" xfId="68"/>
    <cellStyle name="Связанная ячейка" xfId="69"/>
    <cellStyle name="Табличный" xfId="70"/>
    <cellStyle name="Текст предупреждения" xfId="71"/>
    <cellStyle name="ТекстСноски" xfId="72"/>
    <cellStyle name="Comma" xfId="73"/>
    <cellStyle name="Comma [0]" xfId="74"/>
    <cellStyle name="Хороший" xfId="75"/>
  </cellStyles>
  <dxfs count="4">
    <dxf>
      <font>
        <color indexed="17"/>
      </font>
    </dxf>
    <dxf>
      <font>
        <color indexed="17"/>
      </font>
    </dxf>
    <dxf>
      <font>
        <color indexed="17"/>
      </font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164</xdr:col>
      <xdr:colOff>19050</xdr:colOff>
      <xdr:row>39</xdr:row>
      <xdr:rowOff>114300</xdr:rowOff>
    </xdr:from>
    <xdr:to>
      <xdr:col>164</xdr:col>
      <xdr:colOff>342900</xdr:colOff>
      <xdr:row>40</xdr:row>
      <xdr:rowOff>152400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544425" y="89058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164</xdr:col>
      <xdr:colOff>447675</xdr:colOff>
      <xdr:row>39</xdr:row>
      <xdr:rowOff>114300</xdr:rowOff>
    </xdr:from>
    <xdr:to>
      <xdr:col>164</xdr:col>
      <xdr:colOff>771525</xdr:colOff>
      <xdr:row>40</xdr:row>
      <xdr:rowOff>152400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973050" y="89058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163</xdr:col>
      <xdr:colOff>28575</xdr:colOff>
      <xdr:row>46</xdr:row>
      <xdr:rowOff>0</xdr:rowOff>
    </xdr:from>
    <xdr:to>
      <xdr:col>164</xdr:col>
      <xdr:colOff>276225</xdr:colOff>
      <xdr:row>47</xdr:row>
      <xdr:rowOff>104775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544425" y="891540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164</xdr:col>
      <xdr:colOff>381000</xdr:colOff>
      <xdr:row>46</xdr:row>
      <xdr:rowOff>0</xdr:rowOff>
    </xdr:from>
    <xdr:to>
      <xdr:col>164</xdr:col>
      <xdr:colOff>704850</xdr:colOff>
      <xdr:row>47</xdr:row>
      <xdr:rowOff>104775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973050" y="891540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164</xdr:col>
      <xdr:colOff>19050</xdr:colOff>
      <xdr:row>45</xdr:row>
      <xdr:rowOff>142875</xdr:rowOff>
    </xdr:from>
    <xdr:to>
      <xdr:col>164</xdr:col>
      <xdr:colOff>342900</xdr:colOff>
      <xdr:row>48</xdr:row>
      <xdr:rowOff>19050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544425" y="89058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164</xdr:col>
      <xdr:colOff>447675</xdr:colOff>
      <xdr:row>45</xdr:row>
      <xdr:rowOff>142875</xdr:rowOff>
    </xdr:from>
    <xdr:to>
      <xdr:col>164</xdr:col>
      <xdr:colOff>771525</xdr:colOff>
      <xdr:row>48</xdr:row>
      <xdr:rowOff>19050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973050" y="89058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indexed="10"/>
  </sheetPr>
  <dimension ref="B2:K10"/>
  <sheetViews>
    <sheetView zoomScaleSheetLayoutView="100" zoomScalePageLayoutView="0" workbookViewId="0" topLeftCell="A6">
      <selection activeCell="A1" sqref="A1"/>
    </sheetView>
  </sheetViews>
  <sheetFormatPr defaultColWidth="9.375" defaultRowHeight="12.75"/>
  <cols>
    <col min="1" max="1" width="1.12109375" style="19" customWidth="1"/>
    <col min="2" max="9" width="9.375" style="19" customWidth="1"/>
    <col min="10" max="10" width="14.125" style="19" customWidth="1"/>
    <col min="11" max="11" width="2.125" style="19" customWidth="1"/>
    <col min="12" max="16384" width="9.375" style="19" customWidth="1"/>
  </cols>
  <sheetData>
    <row r="1" ht="4.5" customHeight="1"/>
    <row r="2" spans="2:11" ht="18.75" customHeight="1">
      <c r="B2" s="176" t="s">
        <v>77</v>
      </c>
      <c r="C2" s="177"/>
      <c r="D2" s="177"/>
      <c r="E2" s="177"/>
      <c r="F2" s="177"/>
      <c r="G2" s="177"/>
      <c r="H2" s="177"/>
      <c r="I2" s="177"/>
      <c r="J2" s="177"/>
      <c r="K2" s="177"/>
    </row>
    <row r="3" spans="2:11" ht="18.75" customHeight="1"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2:11" ht="28.5" customHeight="1"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2:11" ht="94.5" customHeight="1">
      <c r="B5" s="175" t="s">
        <v>76</v>
      </c>
      <c r="C5" s="174"/>
      <c r="D5" s="174"/>
      <c r="E5" s="174"/>
      <c r="F5" s="174"/>
      <c r="G5" s="174"/>
      <c r="H5" s="174"/>
      <c r="I5" s="174"/>
      <c r="J5" s="174"/>
      <c r="K5" s="174"/>
    </row>
    <row r="6" spans="2:11" ht="68.25" customHeight="1">
      <c r="B6" s="178" t="s">
        <v>80</v>
      </c>
      <c r="C6" s="174"/>
      <c r="D6" s="174"/>
      <c r="E6" s="174"/>
      <c r="F6" s="174"/>
      <c r="G6" s="174"/>
      <c r="H6" s="174"/>
      <c r="I6" s="174"/>
      <c r="J6" s="174"/>
      <c r="K6" s="174"/>
    </row>
    <row r="7" spans="2:11" ht="60.75" customHeight="1">
      <c r="B7" s="179" t="s">
        <v>99</v>
      </c>
      <c r="C7" s="174"/>
      <c r="D7" s="174"/>
      <c r="E7" s="174"/>
      <c r="F7" s="174"/>
      <c r="G7" s="174"/>
      <c r="H7" s="174"/>
      <c r="I7" s="174"/>
      <c r="J7" s="174"/>
      <c r="K7" s="174"/>
    </row>
    <row r="8" spans="2:11" ht="69" customHeight="1">
      <c r="B8" s="174" t="s">
        <v>81</v>
      </c>
      <c r="C8" s="175"/>
      <c r="D8" s="175"/>
      <c r="E8" s="175"/>
      <c r="F8" s="175"/>
      <c r="G8" s="175"/>
      <c r="H8" s="175"/>
      <c r="I8" s="175"/>
      <c r="J8" s="175"/>
      <c r="K8" s="175"/>
    </row>
    <row r="9" spans="2:11" ht="39.75" customHeight="1">
      <c r="B9" s="174" t="s">
        <v>74</v>
      </c>
      <c r="C9" s="174"/>
      <c r="D9" s="174"/>
      <c r="E9" s="174"/>
      <c r="F9" s="174"/>
      <c r="G9" s="174"/>
      <c r="H9" s="174"/>
      <c r="I9" s="174"/>
      <c r="J9" s="174"/>
      <c r="K9" s="174"/>
    </row>
    <row r="10" spans="2:11" ht="7.5" customHeight="1">
      <c r="B10" s="172"/>
      <c r="C10" s="173"/>
      <c r="D10" s="173"/>
      <c r="E10" s="173"/>
      <c r="F10" s="173"/>
      <c r="G10" s="173"/>
      <c r="H10" s="173"/>
      <c r="I10" s="173"/>
      <c r="J10" s="173"/>
      <c r="K10" s="173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10:K10"/>
    <mergeCell ref="B8:K8"/>
    <mergeCell ref="B2:K4"/>
    <mergeCell ref="B5:K5"/>
    <mergeCell ref="B9:K9"/>
    <mergeCell ref="B6:K6"/>
    <mergeCell ref="B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3"/>
  </sheetPr>
  <dimension ref="B2:F95"/>
  <sheetViews>
    <sheetView zoomScalePageLayoutView="0" workbookViewId="0" topLeftCell="A1">
      <selection activeCell="E14" sqref="E14"/>
    </sheetView>
  </sheetViews>
  <sheetFormatPr defaultColWidth="9.375" defaultRowHeight="12.75"/>
  <cols>
    <col min="1" max="1" width="1.4921875" style="16" customWidth="1"/>
    <col min="2" max="2" width="34.125" style="16" customWidth="1"/>
    <col min="3" max="3" width="29.50390625" style="16" customWidth="1"/>
    <col min="4" max="4" width="6.625" style="16" customWidth="1"/>
    <col min="5" max="5" width="37.125" style="16" customWidth="1"/>
    <col min="6" max="6" width="31.50390625" style="16" customWidth="1"/>
    <col min="7" max="16384" width="9.375" style="16" customWidth="1"/>
  </cols>
  <sheetData>
    <row r="1" ht="6.75" customHeight="1"/>
    <row r="2" spans="2:6" ht="21.75" customHeight="1">
      <c r="B2" s="17" t="s">
        <v>14</v>
      </c>
      <c r="C2" s="17" t="s">
        <v>71</v>
      </c>
      <c r="E2" s="17" t="s">
        <v>72</v>
      </c>
      <c r="F2" s="17" t="s">
        <v>9</v>
      </c>
    </row>
    <row r="3" spans="2:6" ht="12.75" hidden="1">
      <c r="B3" s="18"/>
      <c r="C3" s="18"/>
      <c r="E3" s="18"/>
      <c r="F3" s="18"/>
    </row>
    <row r="4" spans="2:6" ht="12.75">
      <c r="B4" s="92" t="s">
        <v>100</v>
      </c>
      <c r="C4" s="155" t="s">
        <v>110</v>
      </c>
      <c r="E4" s="155" t="s">
        <v>112</v>
      </c>
      <c r="F4" s="92" t="s">
        <v>101</v>
      </c>
    </row>
    <row r="5" spans="2:6" ht="12.75">
      <c r="B5" s="92" t="s">
        <v>109</v>
      </c>
      <c r="C5" s="155" t="s">
        <v>111</v>
      </c>
      <c r="E5" s="18" t="s">
        <v>113</v>
      </c>
      <c r="F5" s="18" t="s">
        <v>114</v>
      </c>
    </row>
    <row r="6" spans="2:6" ht="12.75">
      <c r="B6" s="18" t="s">
        <v>118</v>
      </c>
      <c r="C6" s="18" t="s">
        <v>119</v>
      </c>
      <c r="E6" s="18" t="s">
        <v>120</v>
      </c>
      <c r="F6" s="18" t="s">
        <v>121</v>
      </c>
    </row>
    <row r="7" spans="2:6" ht="12.75">
      <c r="B7" s="92" t="s">
        <v>127</v>
      </c>
      <c r="C7" s="92" t="s">
        <v>128</v>
      </c>
      <c r="E7" s="92" t="s">
        <v>120</v>
      </c>
      <c r="F7" s="92" t="s">
        <v>121</v>
      </c>
    </row>
    <row r="8" spans="2:6" ht="12.75">
      <c r="B8" s="92" t="s">
        <v>127</v>
      </c>
      <c r="C8" s="92" t="s">
        <v>128</v>
      </c>
      <c r="E8" s="92" t="s">
        <v>131</v>
      </c>
      <c r="F8" s="92" t="s">
        <v>132</v>
      </c>
    </row>
    <row r="9" spans="2:6" ht="12.75">
      <c r="B9" s="18"/>
      <c r="C9" s="18"/>
      <c r="E9" s="18"/>
      <c r="F9" s="18"/>
    </row>
    <row r="10" spans="2:6" ht="12.75">
      <c r="B10" s="18"/>
      <c r="C10" s="18"/>
      <c r="E10" s="18"/>
      <c r="F10" s="18"/>
    </row>
    <row r="11" spans="2:6" ht="12.75">
      <c r="B11" s="18"/>
      <c r="C11" s="18"/>
      <c r="E11" s="18"/>
      <c r="F11" s="18"/>
    </row>
    <row r="12" spans="2:6" ht="12.75">
      <c r="B12" s="18"/>
      <c r="C12" s="18"/>
      <c r="E12" s="18"/>
      <c r="F12" s="18"/>
    </row>
    <row r="13" spans="2:6" ht="12.75">
      <c r="B13" s="18"/>
      <c r="C13" s="18"/>
      <c r="E13" s="18"/>
      <c r="F13" s="18"/>
    </row>
    <row r="14" spans="2:6" ht="12.75">
      <c r="B14" s="18"/>
      <c r="C14" s="18"/>
      <c r="E14" s="18"/>
      <c r="F14" s="18"/>
    </row>
    <row r="15" spans="2:6" ht="12.75">
      <c r="B15" s="18"/>
      <c r="C15" s="18"/>
      <c r="E15" s="18"/>
      <c r="F15" s="18"/>
    </row>
    <row r="16" spans="2:6" ht="12.75">
      <c r="B16" s="18"/>
      <c r="C16" s="18"/>
      <c r="E16" s="18"/>
      <c r="F16" s="18"/>
    </row>
    <row r="17" spans="2:6" ht="12.75">
      <c r="B17" s="18"/>
      <c r="C17" s="18"/>
      <c r="E17" s="18"/>
      <c r="F17" s="18"/>
    </row>
    <row r="18" spans="2:6" ht="12.75">
      <c r="B18" s="18"/>
      <c r="C18" s="18"/>
      <c r="E18" s="18"/>
      <c r="F18" s="18"/>
    </row>
    <row r="19" spans="2:6" ht="12.75">
      <c r="B19" s="18"/>
      <c r="C19" s="18"/>
      <c r="E19" s="18"/>
      <c r="F19" s="18"/>
    </row>
    <row r="20" spans="2:6" ht="12.75">
      <c r="B20" s="18"/>
      <c r="C20" s="18"/>
      <c r="E20" s="18"/>
      <c r="F20" s="18"/>
    </row>
    <row r="21" spans="2:6" ht="12.75">
      <c r="B21" s="18"/>
      <c r="C21" s="18"/>
      <c r="E21" s="18"/>
      <c r="F21" s="18"/>
    </row>
    <row r="22" spans="2:6" ht="12.75">
      <c r="B22" s="18"/>
      <c r="C22" s="18"/>
      <c r="E22" s="18"/>
      <c r="F22" s="18"/>
    </row>
    <row r="23" spans="2:6" ht="12.75">
      <c r="B23" s="18"/>
      <c r="C23" s="18"/>
      <c r="E23" s="18"/>
      <c r="F23" s="18"/>
    </row>
    <row r="24" spans="2:6" ht="12.75">
      <c r="B24" s="18"/>
      <c r="C24" s="18"/>
      <c r="E24" s="18"/>
      <c r="F24" s="18"/>
    </row>
    <row r="25" spans="2:6" ht="12.75">
      <c r="B25" s="18"/>
      <c r="C25" s="18"/>
      <c r="E25" s="18"/>
      <c r="F25" s="18"/>
    </row>
    <row r="26" spans="2:6" ht="12.75">
      <c r="B26" s="18"/>
      <c r="C26" s="18"/>
      <c r="E26" s="18"/>
      <c r="F26" s="18"/>
    </row>
    <row r="27" spans="2:6" ht="12.75">
      <c r="B27" s="18"/>
      <c r="C27" s="18"/>
      <c r="E27" s="18"/>
      <c r="F27" s="18"/>
    </row>
    <row r="28" spans="2:6" ht="12.75">
      <c r="B28" s="18"/>
      <c r="C28" s="18"/>
      <c r="E28" s="18"/>
      <c r="F28" s="18"/>
    </row>
    <row r="29" spans="2:6" ht="12.75">
      <c r="B29" s="18"/>
      <c r="C29" s="18"/>
      <c r="E29" s="18"/>
      <c r="F29" s="18"/>
    </row>
    <row r="30" spans="2:6" ht="12.75">
      <c r="B30" s="18"/>
      <c r="C30" s="18"/>
      <c r="E30" s="18"/>
      <c r="F30" s="18"/>
    </row>
    <row r="31" spans="2:6" ht="12.75">
      <c r="B31" s="18"/>
      <c r="C31" s="18"/>
      <c r="E31" s="18"/>
      <c r="F31" s="18"/>
    </row>
    <row r="32" spans="2:6" ht="12.75">
      <c r="B32" s="18"/>
      <c r="C32" s="18"/>
      <c r="E32" s="18"/>
      <c r="F32" s="18"/>
    </row>
    <row r="33" spans="2:6" ht="12.75">
      <c r="B33" s="18"/>
      <c r="C33" s="18"/>
      <c r="E33" s="18"/>
      <c r="F33" s="18"/>
    </row>
    <row r="34" spans="2:6" ht="12.75">
      <c r="B34" s="18"/>
      <c r="C34" s="18"/>
      <c r="E34" s="18"/>
      <c r="F34" s="18"/>
    </row>
    <row r="35" spans="2:6" ht="12.75">
      <c r="B35" s="18"/>
      <c r="C35" s="18"/>
      <c r="E35" s="18"/>
      <c r="F35" s="18"/>
    </row>
    <row r="36" spans="2:6" ht="12.75">
      <c r="B36" s="18"/>
      <c r="C36" s="18"/>
      <c r="E36" s="18"/>
      <c r="F36" s="18"/>
    </row>
    <row r="37" spans="2:6" ht="12.75">
      <c r="B37" s="18"/>
      <c r="C37" s="18"/>
      <c r="E37" s="18"/>
      <c r="F37" s="18"/>
    </row>
    <row r="38" spans="2:6" ht="12.75">
      <c r="B38" s="18"/>
      <c r="C38" s="18"/>
      <c r="E38" s="18"/>
      <c r="F38" s="18"/>
    </row>
    <row r="39" spans="2:6" ht="12.75">
      <c r="B39" s="18"/>
      <c r="C39" s="18"/>
      <c r="E39" s="18"/>
      <c r="F39" s="18"/>
    </row>
    <row r="40" spans="2:6" ht="12.75">
      <c r="B40" s="18"/>
      <c r="C40" s="18"/>
      <c r="E40" s="18"/>
      <c r="F40" s="18"/>
    </row>
    <row r="41" spans="2:6" ht="12.75">
      <c r="B41" s="18"/>
      <c r="C41" s="18"/>
      <c r="E41" s="18"/>
      <c r="F41" s="18"/>
    </row>
    <row r="42" spans="2:6" ht="12.75">
      <c r="B42" s="18"/>
      <c r="C42" s="18"/>
      <c r="E42" s="18"/>
      <c r="F42" s="18"/>
    </row>
    <row r="43" spans="2:6" ht="12.75">
      <c r="B43" s="18"/>
      <c r="C43" s="18"/>
      <c r="E43" s="18"/>
      <c r="F43" s="18"/>
    </row>
    <row r="44" spans="2:6" ht="12.75">
      <c r="B44" s="18"/>
      <c r="C44" s="18"/>
      <c r="E44" s="18"/>
      <c r="F44" s="18"/>
    </row>
    <row r="45" spans="2:6" ht="12.75">
      <c r="B45" s="18"/>
      <c r="C45" s="18"/>
      <c r="E45" s="18"/>
      <c r="F45" s="18"/>
    </row>
    <row r="46" spans="2:6" ht="12.75">
      <c r="B46" s="18"/>
      <c r="C46" s="18"/>
      <c r="E46" s="18"/>
      <c r="F46" s="18"/>
    </row>
    <row r="47" spans="2:6" ht="12.75">
      <c r="B47" s="18"/>
      <c r="C47" s="18"/>
      <c r="E47" s="18"/>
      <c r="F47" s="18"/>
    </row>
    <row r="48" spans="2:6" ht="12.75">
      <c r="B48" s="18"/>
      <c r="C48" s="18"/>
      <c r="E48" s="18"/>
      <c r="F48" s="18"/>
    </row>
    <row r="49" spans="2:6" ht="12.75">
      <c r="B49" s="18"/>
      <c r="C49" s="18"/>
      <c r="E49" s="18"/>
      <c r="F49" s="18"/>
    </row>
    <row r="50" spans="2:6" ht="12.75">
      <c r="B50" s="18"/>
      <c r="C50" s="18"/>
      <c r="E50" s="18"/>
      <c r="F50" s="18"/>
    </row>
    <row r="51" spans="2:6" ht="12.75">
      <c r="B51" s="18"/>
      <c r="C51" s="18"/>
      <c r="E51" s="18"/>
      <c r="F51" s="18"/>
    </row>
    <row r="52" spans="2:6" ht="12.75">
      <c r="B52" s="18"/>
      <c r="C52" s="18"/>
      <c r="E52" s="18"/>
      <c r="F52" s="18"/>
    </row>
    <row r="53" spans="2:6" ht="12.75">
      <c r="B53" s="18"/>
      <c r="C53" s="18"/>
      <c r="E53" s="18"/>
      <c r="F53" s="18"/>
    </row>
    <row r="54" spans="2:6" ht="12.75">
      <c r="B54" s="18"/>
      <c r="C54" s="18"/>
      <c r="E54" s="18"/>
      <c r="F54" s="18"/>
    </row>
    <row r="55" spans="2:6" ht="12.75">
      <c r="B55" s="18"/>
      <c r="C55" s="18"/>
      <c r="E55" s="18"/>
      <c r="F55" s="18"/>
    </row>
    <row r="56" spans="2:6" ht="12.75">
      <c r="B56" s="18"/>
      <c r="C56" s="18"/>
      <c r="E56" s="18"/>
      <c r="F56" s="18"/>
    </row>
    <row r="57" spans="2:6" ht="12.75">
      <c r="B57" s="18"/>
      <c r="C57" s="18"/>
      <c r="E57" s="18"/>
      <c r="F57" s="18"/>
    </row>
    <row r="58" spans="2:6" ht="12.75">
      <c r="B58" s="18"/>
      <c r="C58" s="18"/>
      <c r="E58" s="18"/>
      <c r="F58" s="18"/>
    </row>
    <row r="59" spans="2:6" ht="12.75">
      <c r="B59" s="18"/>
      <c r="C59" s="18"/>
      <c r="E59" s="18"/>
      <c r="F59" s="18"/>
    </row>
    <row r="60" spans="2:6" ht="12.75">
      <c r="B60" s="18"/>
      <c r="C60" s="18"/>
      <c r="E60" s="18"/>
      <c r="F60" s="18"/>
    </row>
    <row r="61" spans="2:6" ht="12.75">
      <c r="B61" s="18"/>
      <c r="C61" s="18"/>
      <c r="E61" s="18"/>
      <c r="F61" s="18"/>
    </row>
    <row r="62" spans="2:6" ht="12.75">
      <c r="B62" s="18"/>
      <c r="C62" s="18"/>
      <c r="E62" s="18"/>
      <c r="F62" s="18"/>
    </row>
    <row r="63" spans="2:6" ht="12.75">
      <c r="B63" s="18"/>
      <c r="C63" s="18"/>
      <c r="E63" s="18"/>
      <c r="F63" s="18"/>
    </row>
    <row r="64" spans="2:6" ht="12.75">
      <c r="B64" s="18"/>
      <c r="C64" s="18"/>
      <c r="E64" s="18"/>
      <c r="F64" s="18"/>
    </row>
    <row r="65" spans="2:6" ht="12.75">
      <c r="B65" s="18"/>
      <c r="C65" s="18"/>
      <c r="E65" s="18"/>
      <c r="F65" s="18"/>
    </row>
    <row r="66" spans="2:6" ht="12.75">
      <c r="B66" s="18"/>
      <c r="C66" s="18"/>
      <c r="E66" s="18"/>
      <c r="F66" s="18"/>
    </row>
    <row r="67" spans="2:6" ht="12.75">
      <c r="B67" s="18"/>
      <c r="C67" s="18"/>
      <c r="E67" s="18"/>
      <c r="F67" s="18"/>
    </row>
    <row r="68" spans="2:6" ht="12.75">
      <c r="B68" s="18"/>
      <c r="C68" s="18"/>
      <c r="E68" s="18"/>
      <c r="F68" s="18"/>
    </row>
    <row r="69" spans="2:6" ht="12.75">
      <c r="B69" s="18"/>
      <c r="C69" s="18"/>
      <c r="E69" s="18"/>
      <c r="F69" s="18"/>
    </row>
    <row r="70" spans="2:6" ht="12.75">
      <c r="B70" s="18"/>
      <c r="C70" s="18"/>
      <c r="E70" s="18"/>
      <c r="F70" s="18"/>
    </row>
    <row r="71" spans="2:6" ht="12.75">
      <c r="B71" s="18"/>
      <c r="C71" s="18"/>
      <c r="E71" s="18"/>
      <c r="F71" s="18"/>
    </row>
    <row r="72" spans="2:6" ht="12.75">
      <c r="B72" s="18"/>
      <c r="C72" s="18"/>
      <c r="E72" s="18"/>
      <c r="F72" s="18"/>
    </row>
    <row r="73" spans="2:6" ht="12.75">
      <c r="B73" s="18"/>
      <c r="C73" s="18"/>
      <c r="E73" s="18"/>
      <c r="F73" s="18"/>
    </row>
    <row r="74" spans="2:6" ht="12.75">
      <c r="B74" s="18"/>
      <c r="C74" s="18"/>
      <c r="E74" s="18"/>
      <c r="F74" s="18"/>
    </row>
    <row r="75" spans="2:6" ht="12.75">
      <c r="B75" s="18"/>
      <c r="C75" s="18"/>
      <c r="E75" s="18"/>
      <c r="F75" s="18"/>
    </row>
    <row r="76" spans="2:6" ht="12.75">
      <c r="B76" s="18"/>
      <c r="C76" s="18"/>
      <c r="E76" s="18"/>
      <c r="F76" s="18"/>
    </row>
    <row r="77" spans="2:6" ht="12.75">
      <c r="B77" s="18"/>
      <c r="C77" s="18"/>
      <c r="E77" s="18"/>
      <c r="F77" s="18"/>
    </row>
    <row r="78" spans="2:6" ht="12.75">
      <c r="B78" s="18"/>
      <c r="C78" s="18"/>
      <c r="E78" s="18"/>
      <c r="F78" s="18"/>
    </row>
    <row r="79" spans="2:6" ht="12.75">
      <c r="B79" s="18"/>
      <c r="C79" s="18"/>
      <c r="E79" s="18"/>
      <c r="F79" s="18"/>
    </row>
    <row r="80" spans="2:6" ht="12.75">
      <c r="B80" s="18"/>
      <c r="C80" s="18"/>
      <c r="E80" s="18"/>
      <c r="F80" s="18"/>
    </row>
    <row r="81" spans="2:6" ht="12.75">
      <c r="B81" s="18"/>
      <c r="C81" s="18"/>
      <c r="E81" s="18"/>
      <c r="F81" s="18"/>
    </row>
    <row r="82" spans="2:6" ht="12.75">
      <c r="B82" s="18"/>
      <c r="C82" s="18"/>
      <c r="E82" s="18"/>
      <c r="F82" s="18"/>
    </row>
    <row r="83" spans="2:6" ht="12.75">
      <c r="B83" s="18"/>
      <c r="C83" s="18"/>
      <c r="E83" s="18"/>
      <c r="F83" s="18"/>
    </row>
    <row r="84" spans="2:6" ht="12.75">
      <c r="B84" s="18"/>
      <c r="C84" s="18"/>
      <c r="E84" s="18"/>
      <c r="F84" s="18"/>
    </row>
    <row r="85" spans="2:6" ht="12.75">
      <c r="B85" s="18"/>
      <c r="C85" s="18"/>
      <c r="E85" s="18"/>
      <c r="F85" s="18"/>
    </row>
    <row r="86" spans="2:6" ht="12.75">
      <c r="B86" s="18"/>
      <c r="C86" s="18"/>
      <c r="E86" s="18"/>
      <c r="F86" s="18"/>
    </row>
    <row r="87" spans="2:6" ht="12.75">
      <c r="B87" s="18"/>
      <c r="C87" s="18"/>
      <c r="E87" s="18"/>
      <c r="F87" s="18"/>
    </row>
    <row r="88" spans="2:6" ht="12.75">
      <c r="B88" s="18"/>
      <c r="C88" s="18"/>
      <c r="E88" s="18"/>
      <c r="F88" s="18"/>
    </row>
    <row r="89" spans="2:6" ht="12.75">
      <c r="B89" s="18"/>
      <c r="C89" s="18"/>
      <c r="E89" s="18"/>
      <c r="F89" s="18"/>
    </row>
    <row r="90" spans="2:6" ht="12.75">
      <c r="B90" s="18"/>
      <c r="C90" s="18"/>
      <c r="E90" s="18"/>
      <c r="F90" s="18"/>
    </row>
    <row r="91" spans="2:6" ht="12.75">
      <c r="B91" s="18"/>
      <c r="C91" s="18"/>
      <c r="E91" s="18"/>
      <c r="F91" s="18"/>
    </row>
    <row r="92" spans="2:6" ht="12.75">
      <c r="B92" s="18"/>
      <c r="C92" s="18"/>
      <c r="E92" s="18"/>
      <c r="F92" s="18"/>
    </row>
    <row r="93" spans="2:6" ht="12.75">
      <c r="B93" s="18"/>
      <c r="C93" s="18"/>
      <c r="E93" s="18"/>
      <c r="F93" s="18"/>
    </row>
    <row r="94" spans="2:6" ht="12.75">
      <c r="B94" s="18"/>
      <c r="C94" s="18"/>
      <c r="E94" s="18"/>
      <c r="F94" s="18"/>
    </row>
    <row r="95" spans="2:6" ht="12.75">
      <c r="B95" s="18"/>
      <c r="C95" s="18"/>
      <c r="E95" s="18"/>
      <c r="F95" s="18"/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indexed="11"/>
    <pageSetUpPr fitToPage="1"/>
  </sheetPr>
  <dimension ref="B1:IG102"/>
  <sheetViews>
    <sheetView showGridLines="0" zoomScaleSheetLayoutView="100" zoomScalePageLayoutView="0" workbookViewId="0" topLeftCell="A12">
      <selection activeCell="B21" sqref="B21:H41"/>
    </sheetView>
  </sheetViews>
  <sheetFormatPr defaultColWidth="1.00390625" defaultRowHeight="11.25" customHeight="1"/>
  <cols>
    <col min="1" max="1" width="1.37890625" style="1" customWidth="1"/>
    <col min="2" max="163" width="1.00390625" style="1" customWidth="1"/>
    <col min="164" max="164" width="1.00390625" style="21" customWidth="1"/>
    <col min="165" max="165" width="25.375" style="21" customWidth="1"/>
    <col min="166" max="166" width="2.75390625" style="21" customWidth="1"/>
    <col min="167" max="172" width="12.75390625" style="21" hidden="1" customWidth="1"/>
    <col min="173" max="173" width="2.75390625" style="21" hidden="1" customWidth="1"/>
    <col min="174" max="176" width="6.75390625" style="21" hidden="1" customWidth="1"/>
    <col min="177" max="177" width="6.75390625" style="22" hidden="1" customWidth="1"/>
    <col min="178" max="178" width="2.75390625" style="22" hidden="1" customWidth="1"/>
    <col min="179" max="179" width="8.75390625" style="22" hidden="1" customWidth="1"/>
    <col min="180" max="180" width="8.75390625" style="26" hidden="1" customWidth="1"/>
    <col min="181" max="183" width="8.75390625" style="21" hidden="1" customWidth="1"/>
    <col min="184" max="186" width="1.00390625" style="21" hidden="1" customWidth="1"/>
    <col min="187" max="190" width="1.00390625" style="21" customWidth="1"/>
    <col min="191" max="16384" width="1.00390625" style="1" customWidth="1"/>
  </cols>
  <sheetData>
    <row r="1" spans="184:188" ht="6" customHeight="1">
      <c r="GB1" s="25"/>
      <c r="GC1" s="25"/>
      <c r="GD1" s="25"/>
      <c r="GE1" s="25"/>
      <c r="GF1" s="25"/>
    </row>
    <row r="2" spans="2:188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300" t="s">
        <v>115</v>
      </c>
      <c r="ER2" s="300"/>
      <c r="ES2" s="300"/>
      <c r="ET2" s="300"/>
      <c r="EU2" s="300"/>
      <c r="EV2" s="300"/>
      <c r="EW2" s="300"/>
      <c r="EX2" s="300"/>
      <c r="EY2" s="300"/>
      <c r="EZ2" s="300"/>
      <c r="FA2" s="300"/>
      <c r="FB2" s="300"/>
      <c r="FC2" s="300"/>
      <c r="FD2" s="300"/>
      <c r="FE2" s="300"/>
      <c r="FF2" s="300"/>
      <c r="FG2" s="300"/>
      <c r="FO2" s="74"/>
      <c r="FP2" s="22"/>
      <c r="GB2" s="25"/>
      <c r="GD2" s="25"/>
      <c r="GE2" s="25"/>
      <c r="GF2" s="25"/>
    </row>
    <row r="3" spans="2:188" ht="15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301" t="s">
        <v>116</v>
      </c>
      <c r="EA3" s="301"/>
      <c r="EB3" s="301"/>
      <c r="EC3" s="301"/>
      <c r="ED3" s="301"/>
      <c r="EE3" s="301"/>
      <c r="EF3" s="301"/>
      <c r="EG3" s="301"/>
      <c r="EH3" s="301"/>
      <c r="EI3" s="301"/>
      <c r="EJ3" s="301"/>
      <c r="EK3" s="301"/>
      <c r="EL3" s="301"/>
      <c r="EM3" s="301"/>
      <c r="EN3" s="301"/>
      <c r="EO3" s="301"/>
      <c r="EP3" s="301"/>
      <c r="EQ3" s="301"/>
      <c r="ER3" s="301"/>
      <c r="ES3" s="301"/>
      <c r="ET3" s="301"/>
      <c r="EU3" s="301"/>
      <c r="EV3" s="301"/>
      <c r="EW3" s="301"/>
      <c r="EX3" s="301"/>
      <c r="EY3" s="301"/>
      <c r="EZ3" s="301"/>
      <c r="FA3" s="301"/>
      <c r="FB3" s="301"/>
      <c r="FC3" s="301"/>
      <c r="FD3" s="301"/>
      <c r="FE3" s="301"/>
      <c r="FF3" s="301"/>
      <c r="FG3" s="301"/>
      <c r="FI3" s="88"/>
      <c r="FN3" s="74"/>
      <c r="FO3" s="73" t="s">
        <v>86</v>
      </c>
      <c r="FP3" s="81"/>
      <c r="FU3" s="40"/>
      <c r="GB3" s="25"/>
      <c r="GD3" s="25"/>
      <c r="GE3" s="25"/>
      <c r="GF3" s="25"/>
    </row>
    <row r="4" spans="2:188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N4" s="72" t="s">
        <v>60</v>
      </c>
      <c r="FO4" s="73" t="s">
        <v>87</v>
      </c>
      <c r="FP4" s="81"/>
      <c r="GA4" s="30"/>
      <c r="GB4" s="25"/>
      <c r="GC4" s="32"/>
      <c r="GD4" s="34"/>
      <c r="GE4" s="35"/>
      <c r="GF4" s="25"/>
    </row>
    <row r="5" spans="2:188" ht="6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N5" s="71" t="s">
        <v>61</v>
      </c>
      <c r="GB5" s="25"/>
      <c r="GD5" s="35"/>
      <c r="GE5" s="35"/>
      <c r="GF5" s="25"/>
    </row>
    <row r="6" spans="2:238" ht="16.5" customHeight="1">
      <c r="B6" s="291" t="s">
        <v>117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302"/>
      <c r="CX6" s="302"/>
      <c r="CY6" s="302"/>
      <c r="CZ6" s="302"/>
      <c r="DA6" s="302"/>
      <c r="DB6" s="302"/>
      <c r="DC6" s="302"/>
      <c r="DD6" s="302"/>
      <c r="DE6" s="302"/>
      <c r="DF6" s="302"/>
      <c r="DG6" s="302"/>
      <c r="DH6" s="302"/>
      <c r="DI6" s="302"/>
      <c r="DJ6" s="302"/>
      <c r="DK6" s="24"/>
      <c r="DL6" s="24"/>
      <c r="DM6" s="23"/>
      <c r="DN6" s="23"/>
      <c r="DO6" s="24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N6" s="71" t="s">
        <v>62</v>
      </c>
      <c r="GA6" s="31"/>
      <c r="GB6" s="25"/>
      <c r="GC6" s="33"/>
      <c r="GD6" s="35"/>
      <c r="GE6" s="35"/>
      <c r="GF6" s="25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</row>
    <row r="7" spans="2:238" ht="4.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N7" s="71" t="s">
        <v>63</v>
      </c>
      <c r="GB7" s="25"/>
      <c r="GD7" s="25"/>
      <c r="GE7" s="25"/>
      <c r="GF7" s="25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</row>
    <row r="8" spans="2:238" ht="11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97" t="s">
        <v>7</v>
      </c>
      <c r="AY8" s="297"/>
      <c r="AZ8" s="297"/>
      <c r="BA8" s="297"/>
      <c r="BB8" s="297"/>
      <c r="BC8" s="297"/>
      <c r="BD8" s="297"/>
      <c r="BE8" s="297"/>
      <c r="BF8" s="297"/>
      <c r="BG8" s="297"/>
      <c r="BH8" s="298" t="s">
        <v>0</v>
      </c>
      <c r="BI8" s="298"/>
      <c r="BJ8" s="293" t="s">
        <v>122</v>
      </c>
      <c r="BK8" s="294"/>
      <c r="BL8" s="294"/>
      <c r="BM8" s="294"/>
      <c r="BN8" s="297" t="s">
        <v>0</v>
      </c>
      <c r="BO8" s="297"/>
      <c r="BP8" s="299" t="s">
        <v>8</v>
      </c>
      <c r="BQ8" s="299"/>
      <c r="BR8" s="299"/>
      <c r="BS8" s="298" t="s">
        <v>0</v>
      </c>
      <c r="BT8" s="298"/>
      <c r="BU8" s="293" t="s">
        <v>123</v>
      </c>
      <c r="BV8" s="294"/>
      <c r="BW8" s="294"/>
      <c r="BX8" s="294"/>
      <c r="BY8" s="297" t="s">
        <v>0</v>
      </c>
      <c r="BZ8" s="297"/>
      <c r="CA8" s="2"/>
      <c r="CB8" s="308" t="s">
        <v>60</v>
      </c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2"/>
      <c r="CR8" s="292" t="s">
        <v>1</v>
      </c>
      <c r="CS8" s="292"/>
      <c r="CT8" s="292"/>
      <c r="CU8" s="293" t="s">
        <v>124</v>
      </c>
      <c r="CV8" s="294"/>
      <c r="CW8" s="294"/>
      <c r="CX8" s="2"/>
      <c r="CY8" s="297" t="s">
        <v>2</v>
      </c>
      <c r="CZ8" s="297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N8" s="71" t="s">
        <v>45</v>
      </c>
      <c r="GB8" s="25"/>
      <c r="GD8" s="25"/>
      <c r="GE8" s="25"/>
      <c r="GF8" s="25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</row>
    <row r="9" spans="2:238" ht="11.2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3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N9" s="71" t="s">
        <v>64</v>
      </c>
      <c r="GB9" s="25"/>
      <c r="GD9" s="25"/>
      <c r="GE9" s="25"/>
      <c r="GF9" s="25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</row>
    <row r="10" spans="2:238" ht="11.25" customHeight="1">
      <c r="B10" s="6"/>
      <c r="C10" s="288" t="s">
        <v>125</v>
      </c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97" t="s">
        <v>14</v>
      </c>
      <c r="BL10" s="297"/>
      <c r="BM10" s="297"/>
      <c r="BN10" s="297"/>
      <c r="BO10" s="297"/>
      <c r="BP10" s="297"/>
      <c r="BQ10" s="297"/>
      <c r="BR10" s="297"/>
      <c r="BS10" s="297"/>
      <c r="BT10" s="297"/>
      <c r="BU10" s="297"/>
      <c r="BV10" s="2"/>
      <c r="BW10" s="306" t="s">
        <v>118</v>
      </c>
      <c r="BX10" s="307"/>
      <c r="BY10" s="307"/>
      <c r="BZ10" s="307"/>
      <c r="CA10" s="307"/>
      <c r="CB10" s="307"/>
      <c r="CC10" s="307"/>
      <c r="CD10" s="307"/>
      <c r="CE10" s="307"/>
      <c r="CF10" s="307"/>
      <c r="CG10" s="307"/>
      <c r="CH10" s="307"/>
      <c r="CI10" s="307"/>
      <c r="CJ10" s="307"/>
      <c r="CK10" s="307"/>
      <c r="CL10" s="307"/>
      <c r="CM10" s="307"/>
      <c r="CN10" s="307"/>
      <c r="CO10" s="307"/>
      <c r="CP10" s="307"/>
      <c r="CQ10" s="307"/>
      <c r="CR10" s="307"/>
      <c r="CS10" s="307"/>
      <c r="CT10" s="307"/>
      <c r="CU10" s="307"/>
      <c r="CV10" s="307"/>
      <c r="CW10" s="307"/>
      <c r="CX10" s="307"/>
      <c r="CY10" s="307"/>
      <c r="CZ10" s="307"/>
      <c r="DA10" s="307"/>
      <c r="DB10" s="307"/>
      <c r="DC10" s="307"/>
      <c r="DD10" s="307"/>
      <c r="DE10" s="307"/>
      <c r="DF10" s="2"/>
      <c r="DG10" s="2"/>
      <c r="DH10" s="299" t="s">
        <v>71</v>
      </c>
      <c r="DI10" s="299"/>
      <c r="DJ10" s="299"/>
      <c r="DK10" s="299"/>
      <c r="DL10" s="299"/>
      <c r="DM10" s="299"/>
      <c r="DN10" s="299"/>
      <c r="DO10" s="299"/>
      <c r="DP10" s="299"/>
      <c r="DQ10" s="299"/>
      <c r="DR10" s="299"/>
      <c r="DS10" s="299"/>
      <c r="DT10" s="299"/>
      <c r="DU10" s="299"/>
      <c r="DV10" s="299"/>
      <c r="DW10" s="299"/>
      <c r="DX10" s="299"/>
      <c r="DY10" s="299"/>
      <c r="DZ10" s="299"/>
      <c r="EA10" s="299"/>
      <c r="EB10" s="299"/>
      <c r="EC10" s="299"/>
      <c r="ED10" s="299"/>
      <c r="EE10" s="305" t="str">
        <f>IF(BW10="","",VLOOKUP(BW10,'Доп. информация'!B4:C95,2,0))</f>
        <v>6462 ВС-2</v>
      </c>
      <c r="EF10" s="305"/>
      <c r="EG10" s="305"/>
      <c r="EH10" s="305"/>
      <c r="EI10" s="305"/>
      <c r="EJ10" s="305"/>
      <c r="EK10" s="305"/>
      <c r="EL10" s="305"/>
      <c r="EM10" s="305"/>
      <c r="EN10" s="305"/>
      <c r="EO10" s="305"/>
      <c r="EP10" s="305"/>
      <c r="EQ10" s="305"/>
      <c r="ER10" s="305"/>
      <c r="ES10" s="305"/>
      <c r="ET10" s="305"/>
      <c r="EU10" s="305"/>
      <c r="EV10" s="305"/>
      <c r="EW10" s="305"/>
      <c r="EX10" s="2"/>
      <c r="EY10" s="2"/>
      <c r="EZ10" s="2"/>
      <c r="FA10" s="2"/>
      <c r="FB10" s="2"/>
      <c r="FC10" s="2"/>
      <c r="FD10" s="2"/>
      <c r="FE10" s="2"/>
      <c r="FF10" s="2"/>
      <c r="FG10" s="2"/>
      <c r="FN10" s="71" t="s">
        <v>65</v>
      </c>
      <c r="GB10" s="25"/>
      <c r="GD10" s="25"/>
      <c r="GE10" s="25"/>
      <c r="GF10" s="25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</row>
    <row r="11" spans="2:238" ht="11.25" customHeight="1">
      <c r="B11" s="7"/>
      <c r="C11" s="289" t="s">
        <v>44</v>
      </c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95" t="s">
        <v>73</v>
      </c>
      <c r="BX11" s="296"/>
      <c r="BY11" s="296"/>
      <c r="BZ11" s="296"/>
      <c r="CA11" s="296"/>
      <c r="CB11" s="296"/>
      <c r="CC11" s="296"/>
      <c r="CD11" s="296"/>
      <c r="CE11" s="296"/>
      <c r="CF11" s="296"/>
      <c r="CG11" s="296"/>
      <c r="CH11" s="296"/>
      <c r="CI11" s="296"/>
      <c r="CJ11" s="296"/>
      <c r="CK11" s="296"/>
      <c r="CL11" s="296"/>
      <c r="CM11" s="296"/>
      <c r="CN11" s="296"/>
      <c r="CO11" s="296"/>
      <c r="CP11" s="296"/>
      <c r="CQ11" s="296"/>
      <c r="CR11" s="296"/>
      <c r="CS11" s="296"/>
      <c r="CT11" s="296"/>
      <c r="CU11" s="296"/>
      <c r="CV11" s="296"/>
      <c r="CW11" s="296"/>
      <c r="CX11" s="296"/>
      <c r="CY11" s="296"/>
      <c r="CZ11" s="296"/>
      <c r="DA11" s="296"/>
      <c r="DB11" s="296"/>
      <c r="DC11" s="296"/>
      <c r="DD11" s="296"/>
      <c r="DE11" s="296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N11" s="71" t="s">
        <v>66</v>
      </c>
      <c r="GB11" s="25"/>
      <c r="GD11" s="25"/>
      <c r="GE11" s="25"/>
      <c r="GF11" s="25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</row>
    <row r="12" spans="2:238" ht="11.25" customHeight="1">
      <c r="B12" s="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97" t="s">
        <v>3</v>
      </c>
      <c r="BL12" s="297"/>
      <c r="BM12" s="297"/>
      <c r="BN12" s="297"/>
      <c r="BO12" s="297"/>
      <c r="BP12" s="297"/>
      <c r="BQ12" s="297"/>
      <c r="BR12" s="297"/>
      <c r="BS12" s="297"/>
      <c r="BT12" s="293" t="s">
        <v>120</v>
      </c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97" t="s">
        <v>9</v>
      </c>
      <c r="DI12" s="297"/>
      <c r="DJ12" s="297"/>
      <c r="DK12" s="297"/>
      <c r="DL12" s="297"/>
      <c r="DM12" s="297"/>
      <c r="DN12" s="297"/>
      <c r="DO12" s="297"/>
      <c r="DP12" s="297"/>
      <c r="DQ12" s="297"/>
      <c r="DR12" s="297"/>
      <c r="DS12" s="297"/>
      <c r="DT12" s="297"/>
      <c r="DU12" s="297"/>
      <c r="DV12" s="297"/>
      <c r="DW12" s="297"/>
      <c r="DX12" s="297"/>
      <c r="DY12" s="297"/>
      <c r="DZ12" s="297"/>
      <c r="EA12" s="297"/>
      <c r="EB12" s="297"/>
      <c r="EC12" s="297"/>
      <c r="ED12" s="297"/>
      <c r="EE12" s="297"/>
      <c r="EF12" s="297"/>
      <c r="EG12" s="2"/>
      <c r="EH12" s="303" t="str">
        <f>IF(BT12="","",VLOOKUP(BT12,'Доп. информация'!E4:F95,2,0))</f>
        <v>ВКА 085761</v>
      </c>
      <c r="EI12" s="304"/>
      <c r="EJ12" s="304"/>
      <c r="EK12" s="304"/>
      <c r="EL12" s="304"/>
      <c r="EM12" s="304"/>
      <c r="EN12" s="304"/>
      <c r="EO12" s="304"/>
      <c r="EP12" s="304"/>
      <c r="EQ12" s="304"/>
      <c r="ER12" s="304"/>
      <c r="ES12" s="304"/>
      <c r="ET12" s="304"/>
      <c r="EU12" s="304"/>
      <c r="EV12" s="304"/>
      <c r="EW12" s="304"/>
      <c r="EX12" s="304"/>
      <c r="EY12" s="304"/>
      <c r="EZ12" s="304"/>
      <c r="FA12" s="304"/>
      <c r="FB12" s="304"/>
      <c r="FC12" s="304"/>
      <c r="FD12" s="304"/>
      <c r="FE12" s="304"/>
      <c r="FF12" s="304"/>
      <c r="FG12" s="2"/>
      <c r="FN12" s="71" t="s">
        <v>67</v>
      </c>
      <c r="GB12" s="25"/>
      <c r="GD12" s="25"/>
      <c r="GE12" s="25"/>
      <c r="GF12" s="25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</row>
    <row r="13" spans="2:238" ht="11.2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95" t="s">
        <v>5</v>
      </c>
      <c r="BU13" s="296"/>
      <c r="BV13" s="296"/>
      <c r="BW13" s="296"/>
      <c r="BX13" s="296"/>
      <c r="BY13" s="296"/>
      <c r="BZ13" s="296"/>
      <c r="CA13" s="296"/>
      <c r="CB13" s="296"/>
      <c r="CC13" s="296"/>
      <c r="CD13" s="296"/>
      <c r="CE13" s="296"/>
      <c r="CF13" s="296"/>
      <c r="CG13" s="296"/>
      <c r="CH13" s="296"/>
      <c r="CI13" s="296"/>
      <c r="CJ13" s="296"/>
      <c r="CK13" s="296"/>
      <c r="CL13" s="296"/>
      <c r="CM13" s="296"/>
      <c r="CN13" s="296"/>
      <c r="CO13" s="296"/>
      <c r="CP13" s="296"/>
      <c r="CQ13" s="296"/>
      <c r="CR13" s="296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N13" s="71" t="s">
        <v>68</v>
      </c>
      <c r="GB13" s="25"/>
      <c r="GD13" s="25"/>
      <c r="GE13" s="25"/>
      <c r="GF13" s="25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</row>
    <row r="14" spans="2:238" ht="11.2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N14" s="71" t="s">
        <v>69</v>
      </c>
      <c r="GB14" s="25"/>
      <c r="GC14" s="25"/>
      <c r="GD14" s="25"/>
      <c r="GE14" s="25"/>
      <c r="GF14" s="25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</row>
    <row r="15" spans="2:188" ht="24.75" customHeight="1">
      <c r="B15" s="216" t="s">
        <v>10</v>
      </c>
      <c r="C15" s="217"/>
      <c r="D15" s="217"/>
      <c r="E15" s="217"/>
      <c r="F15" s="217"/>
      <c r="G15" s="217"/>
      <c r="H15" s="218"/>
      <c r="I15" s="215" t="s">
        <v>6</v>
      </c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32" t="s">
        <v>13</v>
      </c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4"/>
      <c r="AR15" s="216" t="s">
        <v>15</v>
      </c>
      <c r="AS15" s="217"/>
      <c r="AT15" s="217"/>
      <c r="AU15" s="217"/>
      <c r="AV15" s="217"/>
      <c r="AW15" s="217"/>
      <c r="AX15" s="218"/>
      <c r="AY15" s="232" t="s">
        <v>12</v>
      </c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4"/>
      <c r="CY15" s="232" t="s">
        <v>16</v>
      </c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3"/>
      <c r="DK15" s="233"/>
      <c r="DL15" s="233"/>
      <c r="DM15" s="233"/>
      <c r="DN15" s="233"/>
      <c r="DO15" s="233"/>
      <c r="DP15" s="233"/>
      <c r="DQ15" s="233"/>
      <c r="DR15" s="233"/>
      <c r="DS15" s="234"/>
      <c r="DT15" s="232" t="s">
        <v>17</v>
      </c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33"/>
      <c r="EF15" s="233"/>
      <c r="EG15" s="233"/>
      <c r="EH15" s="233"/>
      <c r="EI15" s="233"/>
      <c r="EJ15" s="233"/>
      <c r="EK15" s="233"/>
      <c r="EL15" s="233"/>
      <c r="EM15" s="234"/>
      <c r="EN15" s="216" t="s">
        <v>19</v>
      </c>
      <c r="EO15" s="217"/>
      <c r="EP15" s="217"/>
      <c r="EQ15" s="217"/>
      <c r="ER15" s="217"/>
      <c r="ES15" s="217"/>
      <c r="ET15" s="217"/>
      <c r="EU15" s="217"/>
      <c r="EV15" s="217"/>
      <c r="EW15" s="218"/>
      <c r="EX15" s="216" t="s">
        <v>18</v>
      </c>
      <c r="EY15" s="217"/>
      <c r="EZ15" s="217"/>
      <c r="FA15" s="217"/>
      <c r="FB15" s="217"/>
      <c r="FC15" s="217"/>
      <c r="FD15" s="217"/>
      <c r="FE15" s="217"/>
      <c r="FF15" s="217"/>
      <c r="FG15" s="218"/>
      <c r="FN15" s="71" t="s">
        <v>70</v>
      </c>
      <c r="GB15" s="25"/>
      <c r="GC15" s="25"/>
      <c r="GD15" s="25"/>
      <c r="GE15" s="25"/>
      <c r="GF15" s="25"/>
    </row>
    <row r="16" spans="2:233" ht="24.75" customHeight="1">
      <c r="B16" s="219"/>
      <c r="C16" s="220"/>
      <c r="D16" s="220"/>
      <c r="E16" s="220"/>
      <c r="F16" s="220"/>
      <c r="G16" s="220"/>
      <c r="H16" s="221"/>
      <c r="I16" s="216" t="s">
        <v>11</v>
      </c>
      <c r="J16" s="217"/>
      <c r="K16" s="217"/>
      <c r="L16" s="217"/>
      <c r="M16" s="217"/>
      <c r="N16" s="218"/>
      <c r="O16" s="216" t="s">
        <v>20</v>
      </c>
      <c r="P16" s="217"/>
      <c r="Q16" s="217"/>
      <c r="R16" s="217"/>
      <c r="S16" s="217"/>
      <c r="T16" s="218"/>
      <c r="U16" s="236" t="s">
        <v>21</v>
      </c>
      <c r="V16" s="237"/>
      <c r="W16" s="237"/>
      <c r="X16" s="237"/>
      <c r="Y16" s="237"/>
      <c r="Z16" s="237"/>
      <c r="AA16" s="237"/>
      <c r="AB16" s="237"/>
      <c r="AC16" s="238"/>
      <c r="AD16" s="216" t="s">
        <v>4</v>
      </c>
      <c r="AE16" s="217"/>
      <c r="AF16" s="217"/>
      <c r="AG16" s="217"/>
      <c r="AH16" s="217"/>
      <c r="AI16" s="217"/>
      <c r="AJ16" s="218"/>
      <c r="AK16" s="216" t="s">
        <v>22</v>
      </c>
      <c r="AL16" s="217"/>
      <c r="AM16" s="217"/>
      <c r="AN16" s="217"/>
      <c r="AO16" s="217"/>
      <c r="AP16" s="217"/>
      <c r="AQ16" s="218"/>
      <c r="AR16" s="219"/>
      <c r="AS16" s="220"/>
      <c r="AT16" s="220"/>
      <c r="AU16" s="220"/>
      <c r="AV16" s="220"/>
      <c r="AW16" s="220"/>
      <c r="AX16" s="221"/>
      <c r="AY16" s="232" t="s">
        <v>43</v>
      </c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4"/>
      <c r="BM16" s="232" t="s">
        <v>23</v>
      </c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4"/>
      <c r="CC16" s="232" t="s">
        <v>24</v>
      </c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4"/>
      <c r="CY16" s="216" t="s">
        <v>25</v>
      </c>
      <c r="CZ16" s="217"/>
      <c r="DA16" s="217"/>
      <c r="DB16" s="217"/>
      <c r="DC16" s="217"/>
      <c r="DD16" s="217"/>
      <c r="DE16" s="217"/>
      <c r="DF16" s="217"/>
      <c r="DG16" s="217"/>
      <c r="DH16" s="217"/>
      <c r="DI16" s="218"/>
      <c r="DJ16" s="216" t="s">
        <v>26</v>
      </c>
      <c r="DK16" s="217"/>
      <c r="DL16" s="217"/>
      <c r="DM16" s="217"/>
      <c r="DN16" s="217"/>
      <c r="DO16" s="217"/>
      <c r="DP16" s="217"/>
      <c r="DQ16" s="217"/>
      <c r="DR16" s="217"/>
      <c r="DS16" s="218"/>
      <c r="DT16" s="216" t="s">
        <v>27</v>
      </c>
      <c r="DU16" s="217"/>
      <c r="DV16" s="217"/>
      <c r="DW16" s="217"/>
      <c r="DX16" s="217"/>
      <c r="DY16" s="217"/>
      <c r="DZ16" s="217"/>
      <c r="EA16" s="217"/>
      <c r="EB16" s="217"/>
      <c r="EC16" s="218"/>
      <c r="ED16" s="216" t="s">
        <v>28</v>
      </c>
      <c r="EE16" s="217"/>
      <c r="EF16" s="217"/>
      <c r="EG16" s="217"/>
      <c r="EH16" s="217"/>
      <c r="EI16" s="217"/>
      <c r="EJ16" s="217"/>
      <c r="EK16" s="217"/>
      <c r="EL16" s="217"/>
      <c r="EM16" s="218"/>
      <c r="EN16" s="219"/>
      <c r="EO16" s="220"/>
      <c r="EP16" s="220"/>
      <c r="EQ16" s="220"/>
      <c r="ER16" s="220"/>
      <c r="ES16" s="220"/>
      <c r="ET16" s="220"/>
      <c r="EU16" s="220"/>
      <c r="EV16" s="220"/>
      <c r="EW16" s="221"/>
      <c r="EX16" s="219"/>
      <c r="EY16" s="220"/>
      <c r="EZ16" s="220"/>
      <c r="FA16" s="220"/>
      <c r="FB16" s="220"/>
      <c r="FC16" s="220"/>
      <c r="FD16" s="220"/>
      <c r="FE16" s="220"/>
      <c r="FF16" s="220"/>
      <c r="FG16" s="221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</row>
    <row r="17" spans="2:233" ht="59.25" customHeight="1" thickBot="1">
      <c r="B17" s="219"/>
      <c r="C17" s="220"/>
      <c r="D17" s="220"/>
      <c r="E17" s="220"/>
      <c r="F17" s="220"/>
      <c r="G17" s="220"/>
      <c r="H17" s="221"/>
      <c r="I17" s="219"/>
      <c r="J17" s="220"/>
      <c r="K17" s="220"/>
      <c r="L17" s="220"/>
      <c r="M17" s="220"/>
      <c r="N17" s="221"/>
      <c r="O17" s="219"/>
      <c r="P17" s="220"/>
      <c r="Q17" s="220"/>
      <c r="R17" s="220"/>
      <c r="S17" s="220"/>
      <c r="T17" s="221"/>
      <c r="U17" s="239"/>
      <c r="V17" s="240"/>
      <c r="W17" s="240"/>
      <c r="X17" s="240"/>
      <c r="Y17" s="240"/>
      <c r="Z17" s="240"/>
      <c r="AA17" s="240"/>
      <c r="AB17" s="240"/>
      <c r="AC17" s="241"/>
      <c r="AD17" s="219"/>
      <c r="AE17" s="220"/>
      <c r="AF17" s="220"/>
      <c r="AG17" s="220"/>
      <c r="AH17" s="220"/>
      <c r="AI17" s="220"/>
      <c r="AJ17" s="221"/>
      <c r="AK17" s="219"/>
      <c r="AL17" s="220"/>
      <c r="AM17" s="220"/>
      <c r="AN17" s="220"/>
      <c r="AO17" s="220"/>
      <c r="AP17" s="220"/>
      <c r="AQ17" s="221"/>
      <c r="AR17" s="219"/>
      <c r="AS17" s="220"/>
      <c r="AT17" s="220"/>
      <c r="AU17" s="220"/>
      <c r="AV17" s="220"/>
      <c r="AW17" s="220"/>
      <c r="AX17" s="221"/>
      <c r="AY17" s="216" t="s">
        <v>4</v>
      </c>
      <c r="AZ17" s="217"/>
      <c r="BA17" s="217"/>
      <c r="BB17" s="217"/>
      <c r="BC17" s="217"/>
      <c r="BD17" s="217"/>
      <c r="BE17" s="218"/>
      <c r="BF17" s="216" t="s">
        <v>22</v>
      </c>
      <c r="BG17" s="217"/>
      <c r="BH17" s="217"/>
      <c r="BI17" s="217"/>
      <c r="BJ17" s="217"/>
      <c r="BK17" s="217"/>
      <c r="BL17" s="218"/>
      <c r="BM17" s="216" t="s">
        <v>29</v>
      </c>
      <c r="BN17" s="217"/>
      <c r="BO17" s="217"/>
      <c r="BP17" s="217"/>
      <c r="BQ17" s="217"/>
      <c r="BR17" s="217"/>
      <c r="BS17" s="218"/>
      <c r="BT17" s="216" t="s">
        <v>30</v>
      </c>
      <c r="BU17" s="217"/>
      <c r="BV17" s="217"/>
      <c r="BW17" s="217"/>
      <c r="BX17" s="217"/>
      <c r="BY17" s="217"/>
      <c r="BZ17" s="217"/>
      <c r="CA17" s="217"/>
      <c r="CB17" s="218"/>
      <c r="CC17" s="216" t="s">
        <v>31</v>
      </c>
      <c r="CD17" s="217"/>
      <c r="CE17" s="217"/>
      <c r="CF17" s="217"/>
      <c r="CG17" s="217"/>
      <c r="CH17" s="217"/>
      <c r="CI17" s="218"/>
      <c r="CJ17" s="216" t="s">
        <v>32</v>
      </c>
      <c r="CK17" s="217"/>
      <c r="CL17" s="217"/>
      <c r="CM17" s="217"/>
      <c r="CN17" s="217"/>
      <c r="CO17" s="217"/>
      <c r="CP17" s="218"/>
      <c r="CQ17" s="216" t="s">
        <v>33</v>
      </c>
      <c r="CR17" s="217"/>
      <c r="CS17" s="217"/>
      <c r="CT17" s="217"/>
      <c r="CU17" s="217"/>
      <c r="CV17" s="217"/>
      <c r="CW17" s="217"/>
      <c r="CX17" s="218"/>
      <c r="CY17" s="219"/>
      <c r="CZ17" s="220"/>
      <c r="DA17" s="220"/>
      <c r="DB17" s="220"/>
      <c r="DC17" s="220"/>
      <c r="DD17" s="220"/>
      <c r="DE17" s="220"/>
      <c r="DF17" s="220"/>
      <c r="DG17" s="220"/>
      <c r="DH17" s="220"/>
      <c r="DI17" s="221"/>
      <c r="DJ17" s="219"/>
      <c r="DK17" s="220"/>
      <c r="DL17" s="220"/>
      <c r="DM17" s="220"/>
      <c r="DN17" s="220"/>
      <c r="DO17" s="220"/>
      <c r="DP17" s="220"/>
      <c r="DQ17" s="220"/>
      <c r="DR17" s="220"/>
      <c r="DS17" s="221"/>
      <c r="DT17" s="219"/>
      <c r="DU17" s="220"/>
      <c r="DV17" s="220"/>
      <c r="DW17" s="220"/>
      <c r="DX17" s="220"/>
      <c r="DY17" s="220"/>
      <c r="DZ17" s="220"/>
      <c r="EA17" s="220"/>
      <c r="EB17" s="220"/>
      <c r="EC17" s="221"/>
      <c r="ED17" s="219"/>
      <c r="EE17" s="220"/>
      <c r="EF17" s="220"/>
      <c r="EG17" s="220"/>
      <c r="EH17" s="220"/>
      <c r="EI17" s="220"/>
      <c r="EJ17" s="220"/>
      <c r="EK17" s="220"/>
      <c r="EL17" s="220"/>
      <c r="EM17" s="221"/>
      <c r="EN17" s="219"/>
      <c r="EO17" s="220"/>
      <c r="EP17" s="220"/>
      <c r="EQ17" s="220"/>
      <c r="ER17" s="220"/>
      <c r="ES17" s="220"/>
      <c r="ET17" s="220"/>
      <c r="EU17" s="220"/>
      <c r="EV17" s="220"/>
      <c r="EW17" s="221"/>
      <c r="EX17" s="219"/>
      <c r="EY17" s="220"/>
      <c r="EZ17" s="220"/>
      <c r="FA17" s="220"/>
      <c r="FB17" s="220"/>
      <c r="FC17" s="220"/>
      <c r="FD17" s="220"/>
      <c r="FE17" s="220"/>
      <c r="FF17" s="220"/>
      <c r="FG17" s="221"/>
      <c r="FW17" s="344" t="s">
        <v>104</v>
      </c>
      <c r="FX17" s="344"/>
      <c r="FY17" s="344"/>
      <c r="FZ17" s="344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</row>
    <row r="18" spans="2:233" ht="39.75" customHeight="1" thickBot="1" thickTop="1">
      <c r="B18" s="222"/>
      <c r="C18" s="223"/>
      <c r="D18" s="223"/>
      <c r="E18" s="223"/>
      <c r="F18" s="223"/>
      <c r="G18" s="223"/>
      <c r="H18" s="224"/>
      <c r="I18" s="222"/>
      <c r="J18" s="223"/>
      <c r="K18" s="223"/>
      <c r="L18" s="223"/>
      <c r="M18" s="223"/>
      <c r="N18" s="224"/>
      <c r="O18" s="222"/>
      <c r="P18" s="223"/>
      <c r="Q18" s="223"/>
      <c r="R18" s="223"/>
      <c r="S18" s="223"/>
      <c r="T18" s="224"/>
      <c r="U18" s="242"/>
      <c r="V18" s="243"/>
      <c r="W18" s="243"/>
      <c r="X18" s="243"/>
      <c r="Y18" s="243"/>
      <c r="Z18" s="243"/>
      <c r="AA18" s="243"/>
      <c r="AB18" s="243"/>
      <c r="AC18" s="244"/>
      <c r="AD18" s="222"/>
      <c r="AE18" s="223"/>
      <c r="AF18" s="223"/>
      <c r="AG18" s="223"/>
      <c r="AH18" s="223"/>
      <c r="AI18" s="223"/>
      <c r="AJ18" s="224"/>
      <c r="AK18" s="222"/>
      <c r="AL18" s="223"/>
      <c r="AM18" s="223"/>
      <c r="AN18" s="223"/>
      <c r="AO18" s="223"/>
      <c r="AP18" s="223"/>
      <c r="AQ18" s="224"/>
      <c r="AR18" s="222"/>
      <c r="AS18" s="223"/>
      <c r="AT18" s="223"/>
      <c r="AU18" s="223"/>
      <c r="AV18" s="223"/>
      <c r="AW18" s="223"/>
      <c r="AX18" s="224"/>
      <c r="AY18" s="222"/>
      <c r="AZ18" s="223"/>
      <c r="BA18" s="223"/>
      <c r="BB18" s="223"/>
      <c r="BC18" s="223"/>
      <c r="BD18" s="223"/>
      <c r="BE18" s="224"/>
      <c r="BF18" s="222"/>
      <c r="BG18" s="223"/>
      <c r="BH18" s="223"/>
      <c r="BI18" s="223"/>
      <c r="BJ18" s="223"/>
      <c r="BK18" s="223"/>
      <c r="BL18" s="224"/>
      <c r="BM18" s="222"/>
      <c r="BN18" s="223"/>
      <c r="BO18" s="223"/>
      <c r="BP18" s="223"/>
      <c r="BQ18" s="223"/>
      <c r="BR18" s="223"/>
      <c r="BS18" s="224"/>
      <c r="BT18" s="222"/>
      <c r="BU18" s="223"/>
      <c r="BV18" s="223"/>
      <c r="BW18" s="223"/>
      <c r="BX18" s="223"/>
      <c r="BY18" s="223"/>
      <c r="BZ18" s="223"/>
      <c r="CA18" s="223"/>
      <c r="CB18" s="224"/>
      <c r="CC18" s="222"/>
      <c r="CD18" s="223"/>
      <c r="CE18" s="223"/>
      <c r="CF18" s="223"/>
      <c r="CG18" s="223"/>
      <c r="CH18" s="223"/>
      <c r="CI18" s="224"/>
      <c r="CJ18" s="222"/>
      <c r="CK18" s="223"/>
      <c r="CL18" s="223"/>
      <c r="CM18" s="223"/>
      <c r="CN18" s="223"/>
      <c r="CO18" s="223"/>
      <c r="CP18" s="224"/>
      <c r="CQ18" s="222"/>
      <c r="CR18" s="223"/>
      <c r="CS18" s="223"/>
      <c r="CT18" s="223"/>
      <c r="CU18" s="223"/>
      <c r="CV18" s="223"/>
      <c r="CW18" s="223"/>
      <c r="CX18" s="224"/>
      <c r="CY18" s="222"/>
      <c r="CZ18" s="223"/>
      <c r="DA18" s="223"/>
      <c r="DB18" s="223"/>
      <c r="DC18" s="223"/>
      <c r="DD18" s="223"/>
      <c r="DE18" s="223"/>
      <c r="DF18" s="223"/>
      <c r="DG18" s="223"/>
      <c r="DH18" s="223"/>
      <c r="DI18" s="224"/>
      <c r="DJ18" s="222"/>
      <c r="DK18" s="223"/>
      <c r="DL18" s="223"/>
      <c r="DM18" s="223"/>
      <c r="DN18" s="223"/>
      <c r="DO18" s="223"/>
      <c r="DP18" s="223"/>
      <c r="DQ18" s="223"/>
      <c r="DR18" s="223"/>
      <c r="DS18" s="224"/>
      <c r="DT18" s="222"/>
      <c r="DU18" s="223"/>
      <c r="DV18" s="223"/>
      <c r="DW18" s="223"/>
      <c r="DX18" s="223"/>
      <c r="DY18" s="223"/>
      <c r="DZ18" s="223"/>
      <c r="EA18" s="223"/>
      <c r="EB18" s="223"/>
      <c r="EC18" s="224"/>
      <c r="ED18" s="222"/>
      <c r="EE18" s="223"/>
      <c r="EF18" s="223"/>
      <c r="EG18" s="223"/>
      <c r="EH18" s="223"/>
      <c r="EI18" s="223"/>
      <c r="EJ18" s="223"/>
      <c r="EK18" s="223"/>
      <c r="EL18" s="223"/>
      <c r="EM18" s="224"/>
      <c r="EN18" s="222"/>
      <c r="EO18" s="223"/>
      <c r="EP18" s="223"/>
      <c r="EQ18" s="223"/>
      <c r="ER18" s="223"/>
      <c r="ES18" s="223"/>
      <c r="ET18" s="223"/>
      <c r="EU18" s="223"/>
      <c r="EV18" s="223"/>
      <c r="EW18" s="224"/>
      <c r="EX18" s="222"/>
      <c r="EY18" s="223"/>
      <c r="EZ18" s="223"/>
      <c r="FA18" s="223"/>
      <c r="FB18" s="223"/>
      <c r="FC18" s="223"/>
      <c r="FD18" s="223"/>
      <c r="FE18" s="223"/>
      <c r="FF18" s="223"/>
      <c r="FG18" s="224"/>
      <c r="FI18" s="235" t="s">
        <v>94</v>
      </c>
      <c r="FK18" s="44" t="s">
        <v>88</v>
      </c>
      <c r="FL18" s="45" t="s">
        <v>89</v>
      </c>
      <c r="FM18" s="46" t="s">
        <v>97</v>
      </c>
      <c r="FN18" s="44" t="s">
        <v>90</v>
      </c>
      <c r="FO18" s="82" t="s">
        <v>91</v>
      </c>
      <c r="FP18" s="46" t="s">
        <v>98</v>
      </c>
      <c r="FR18" s="75" t="s">
        <v>92</v>
      </c>
      <c r="FS18" s="76" t="s">
        <v>93</v>
      </c>
      <c r="FT18" s="76" t="s">
        <v>92</v>
      </c>
      <c r="FU18" s="77" t="s">
        <v>93</v>
      </c>
      <c r="FW18" s="98" t="s">
        <v>105</v>
      </c>
      <c r="FX18" s="129" t="s">
        <v>102</v>
      </c>
      <c r="FY18" s="129" t="s">
        <v>103</v>
      </c>
      <c r="FZ18" s="101">
        <f>DC56</f>
        <v>13</v>
      </c>
      <c r="GB18" s="36"/>
      <c r="GC18" s="36"/>
      <c r="GD18" s="36"/>
      <c r="GE18" s="36"/>
      <c r="GF18" s="36"/>
      <c r="GG18" s="36"/>
      <c r="GH18" s="36"/>
      <c r="GI18" s="79"/>
      <c r="GJ18" s="79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</row>
    <row r="19" spans="2:192" ht="11.25" customHeight="1" thickBot="1" thickTop="1">
      <c r="B19" s="213">
        <v>1</v>
      </c>
      <c r="C19" s="213"/>
      <c r="D19" s="213"/>
      <c r="E19" s="213"/>
      <c r="F19" s="213"/>
      <c r="G19" s="213"/>
      <c r="H19" s="213"/>
      <c r="I19" s="214">
        <v>2</v>
      </c>
      <c r="J19" s="214"/>
      <c r="K19" s="214"/>
      <c r="L19" s="214"/>
      <c r="M19" s="214"/>
      <c r="N19" s="214"/>
      <c r="O19" s="214">
        <v>3</v>
      </c>
      <c r="P19" s="214"/>
      <c r="Q19" s="214"/>
      <c r="R19" s="214"/>
      <c r="S19" s="214"/>
      <c r="T19" s="214"/>
      <c r="U19" s="215">
        <v>4</v>
      </c>
      <c r="V19" s="215"/>
      <c r="W19" s="215"/>
      <c r="X19" s="215"/>
      <c r="Y19" s="215"/>
      <c r="Z19" s="215"/>
      <c r="AA19" s="215"/>
      <c r="AB19" s="215"/>
      <c r="AC19" s="215"/>
      <c r="AD19" s="213">
        <v>5</v>
      </c>
      <c r="AE19" s="213"/>
      <c r="AF19" s="213"/>
      <c r="AG19" s="213"/>
      <c r="AH19" s="213"/>
      <c r="AI19" s="213"/>
      <c r="AJ19" s="213"/>
      <c r="AK19" s="213">
        <v>6</v>
      </c>
      <c r="AL19" s="213"/>
      <c r="AM19" s="213"/>
      <c r="AN19" s="213"/>
      <c r="AO19" s="213"/>
      <c r="AP19" s="213"/>
      <c r="AQ19" s="213"/>
      <c r="AR19" s="213">
        <v>7</v>
      </c>
      <c r="AS19" s="213"/>
      <c r="AT19" s="213"/>
      <c r="AU19" s="213"/>
      <c r="AV19" s="213"/>
      <c r="AW19" s="213"/>
      <c r="AX19" s="213"/>
      <c r="AY19" s="213">
        <v>8</v>
      </c>
      <c r="AZ19" s="213"/>
      <c r="BA19" s="213"/>
      <c r="BB19" s="213"/>
      <c r="BC19" s="213"/>
      <c r="BD19" s="213"/>
      <c r="BE19" s="213"/>
      <c r="BF19" s="213">
        <v>9</v>
      </c>
      <c r="BG19" s="213"/>
      <c r="BH19" s="213"/>
      <c r="BI19" s="213"/>
      <c r="BJ19" s="213"/>
      <c r="BK19" s="213"/>
      <c r="BL19" s="213"/>
      <c r="BM19" s="213">
        <v>10</v>
      </c>
      <c r="BN19" s="213"/>
      <c r="BO19" s="213"/>
      <c r="BP19" s="213"/>
      <c r="BQ19" s="213"/>
      <c r="BR19" s="213"/>
      <c r="BS19" s="213"/>
      <c r="BT19" s="213">
        <v>11</v>
      </c>
      <c r="BU19" s="213"/>
      <c r="BV19" s="213"/>
      <c r="BW19" s="213"/>
      <c r="BX19" s="213"/>
      <c r="BY19" s="213"/>
      <c r="BZ19" s="213"/>
      <c r="CA19" s="213"/>
      <c r="CB19" s="213"/>
      <c r="CC19" s="213">
        <v>12</v>
      </c>
      <c r="CD19" s="213"/>
      <c r="CE19" s="213"/>
      <c r="CF19" s="213"/>
      <c r="CG19" s="213"/>
      <c r="CH19" s="213"/>
      <c r="CI19" s="213"/>
      <c r="CJ19" s="213">
        <v>13</v>
      </c>
      <c r="CK19" s="213"/>
      <c r="CL19" s="213"/>
      <c r="CM19" s="213"/>
      <c r="CN19" s="213"/>
      <c r="CO19" s="213"/>
      <c r="CP19" s="213"/>
      <c r="CQ19" s="213">
        <v>14</v>
      </c>
      <c r="CR19" s="213"/>
      <c r="CS19" s="213"/>
      <c r="CT19" s="213"/>
      <c r="CU19" s="213"/>
      <c r="CV19" s="213"/>
      <c r="CW19" s="213"/>
      <c r="CX19" s="213"/>
      <c r="CY19" s="213">
        <v>15</v>
      </c>
      <c r="CZ19" s="213"/>
      <c r="DA19" s="213"/>
      <c r="DB19" s="213"/>
      <c r="DC19" s="213"/>
      <c r="DD19" s="213"/>
      <c r="DE19" s="213"/>
      <c r="DF19" s="213"/>
      <c r="DG19" s="213"/>
      <c r="DH19" s="213"/>
      <c r="DI19" s="213"/>
      <c r="DJ19" s="213">
        <v>16</v>
      </c>
      <c r="DK19" s="213"/>
      <c r="DL19" s="213"/>
      <c r="DM19" s="213"/>
      <c r="DN19" s="213"/>
      <c r="DO19" s="213"/>
      <c r="DP19" s="213"/>
      <c r="DQ19" s="213"/>
      <c r="DR19" s="213"/>
      <c r="DS19" s="213"/>
      <c r="DT19" s="213">
        <v>17</v>
      </c>
      <c r="DU19" s="213"/>
      <c r="DV19" s="213"/>
      <c r="DW19" s="213"/>
      <c r="DX19" s="213"/>
      <c r="DY19" s="213"/>
      <c r="DZ19" s="213"/>
      <c r="EA19" s="213"/>
      <c r="EB19" s="213"/>
      <c r="EC19" s="213"/>
      <c r="ED19" s="213">
        <v>18</v>
      </c>
      <c r="EE19" s="213"/>
      <c r="EF19" s="213"/>
      <c r="EG19" s="213"/>
      <c r="EH19" s="213"/>
      <c r="EI19" s="213"/>
      <c r="EJ19" s="213"/>
      <c r="EK19" s="213"/>
      <c r="EL19" s="213"/>
      <c r="EM19" s="213"/>
      <c r="EN19" s="213">
        <v>19</v>
      </c>
      <c r="EO19" s="213"/>
      <c r="EP19" s="213"/>
      <c r="EQ19" s="213"/>
      <c r="ER19" s="213"/>
      <c r="ES19" s="213"/>
      <c r="ET19" s="213"/>
      <c r="EU19" s="213"/>
      <c r="EV19" s="213"/>
      <c r="EW19" s="213"/>
      <c r="EX19" s="213">
        <v>20</v>
      </c>
      <c r="EY19" s="213"/>
      <c r="EZ19" s="213"/>
      <c r="FA19" s="213"/>
      <c r="FB19" s="213"/>
      <c r="FC19" s="213"/>
      <c r="FD19" s="213"/>
      <c r="FE19" s="213"/>
      <c r="FF19" s="213"/>
      <c r="FG19" s="213"/>
      <c r="FI19" s="235"/>
      <c r="FJ19" s="1"/>
      <c r="FK19" s="51"/>
      <c r="FL19" s="52"/>
      <c r="FM19" s="53"/>
      <c r="FN19" s="51"/>
      <c r="FO19" s="83"/>
      <c r="FP19" s="53"/>
      <c r="FR19" s="54"/>
      <c r="FS19" s="55"/>
      <c r="FT19" s="55"/>
      <c r="FU19" s="56"/>
      <c r="FW19" s="99"/>
      <c r="FX19" s="102"/>
      <c r="FY19" s="103"/>
      <c r="FZ19" s="100"/>
      <c r="GB19" s="36"/>
      <c r="GC19" s="36"/>
      <c r="GD19" s="36"/>
      <c r="GE19" s="36"/>
      <c r="GF19" s="36"/>
      <c r="GG19" s="36"/>
      <c r="GH19" s="36"/>
      <c r="GI19" s="36"/>
      <c r="GJ19" s="36"/>
    </row>
    <row r="20" spans="2:192" ht="11.25" customHeight="1" hidden="1" thickBot="1" thickTop="1">
      <c r="B20" s="213"/>
      <c r="C20" s="213"/>
      <c r="D20" s="213"/>
      <c r="E20" s="213"/>
      <c r="F20" s="213"/>
      <c r="G20" s="213"/>
      <c r="H20" s="213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5"/>
      <c r="V20" s="215"/>
      <c r="W20" s="215"/>
      <c r="X20" s="215"/>
      <c r="Y20" s="215"/>
      <c r="Z20" s="215"/>
      <c r="AA20" s="215"/>
      <c r="AB20" s="215"/>
      <c r="AC20" s="215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/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13"/>
      <c r="DP20" s="213"/>
      <c r="DQ20" s="213"/>
      <c r="DR20" s="213"/>
      <c r="DS20" s="213"/>
      <c r="DT20" s="213"/>
      <c r="DU20" s="213"/>
      <c r="DV20" s="213"/>
      <c r="DW20" s="213"/>
      <c r="DX20" s="213"/>
      <c r="DY20" s="213"/>
      <c r="DZ20" s="213"/>
      <c r="EA20" s="213"/>
      <c r="EB20" s="213"/>
      <c r="EC20" s="213"/>
      <c r="ED20" s="213"/>
      <c r="EE20" s="213"/>
      <c r="EF20" s="213"/>
      <c r="EG20" s="213"/>
      <c r="EH20" s="213"/>
      <c r="EI20" s="213"/>
      <c r="EJ20" s="213"/>
      <c r="EK20" s="213"/>
      <c r="EL20" s="213"/>
      <c r="EM20" s="213"/>
      <c r="EN20" s="213"/>
      <c r="EO20" s="213"/>
      <c r="EP20" s="213"/>
      <c r="EQ20" s="213"/>
      <c r="ER20" s="213"/>
      <c r="ES20" s="213"/>
      <c r="ET20" s="213"/>
      <c r="EU20" s="213"/>
      <c r="EV20" s="213"/>
      <c r="EW20" s="213"/>
      <c r="EX20" s="213"/>
      <c r="EY20" s="213"/>
      <c r="EZ20" s="213"/>
      <c r="FA20" s="213"/>
      <c r="FB20" s="213"/>
      <c r="FC20" s="213"/>
      <c r="FD20" s="213"/>
      <c r="FE20" s="213"/>
      <c r="FF20" s="213"/>
      <c r="FG20" s="213"/>
      <c r="FI20" s="95"/>
      <c r="FJ20" s="1"/>
      <c r="FK20" s="51"/>
      <c r="FL20" s="52"/>
      <c r="FM20" s="53"/>
      <c r="FN20" s="51"/>
      <c r="FO20" s="83"/>
      <c r="FP20" s="53"/>
      <c r="FR20" s="54"/>
      <c r="FS20" s="55"/>
      <c r="FT20" s="55"/>
      <c r="FU20" s="56"/>
      <c r="FW20" s="99"/>
      <c r="FX20" s="102"/>
      <c r="FY20" s="103"/>
      <c r="FZ20" s="100"/>
      <c r="GB20" s="36"/>
      <c r="GC20" s="36"/>
      <c r="GD20" s="36"/>
      <c r="GE20" s="36"/>
      <c r="GF20" s="36"/>
      <c r="GG20" s="36"/>
      <c r="GH20" s="36"/>
      <c r="GI20" s="36"/>
      <c r="GJ20" s="36"/>
    </row>
    <row r="21" spans="2:192" ht="19.5" customHeight="1" thickBot="1" thickTop="1">
      <c r="B21" s="248">
        <v>41642</v>
      </c>
      <c r="C21" s="249"/>
      <c r="D21" s="249"/>
      <c r="E21" s="249"/>
      <c r="F21" s="249"/>
      <c r="G21" s="249"/>
      <c r="H21" s="249"/>
      <c r="I21" s="283">
        <v>0.375</v>
      </c>
      <c r="J21" s="250"/>
      <c r="K21" s="250"/>
      <c r="L21" s="250"/>
      <c r="M21" s="250"/>
      <c r="N21" s="250"/>
      <c r="O21" s="250">
        <v>0.708333333333333</v>
      </c>
      <c r="P21" s="250"/>
      <c r="Q21" s="250"/>
      <c r="R21" s="250"/>
      <c r="S21" s="250"/>
      <c r="T21" s="250"/>
      <c r="U21" s="208">
        <f aca="true" t="shared" si="0" ref="U21:U43">O21-I21</f>
        <v>0.333333333333333</v>
      </c>
      <c r="V21" s="208"/>
      <c r="W21" s="208"/>
      <c r="X21" s="208"/>
      <c r="Y21" s="208"/>
      <c r="Z21" s="208"/>
      <c r="AA21" s="208"/>
      <c r="AB21" s="208"/>
      <c r="AC21" s="208"/>
      <c r="AD21" s="279">
        <v>354070</v>
      </c>
      <c r="AE21" s="279"/>
      <c r="AF21" s="279"/>
      <c r="AG21" s="279"/>
      <c r="AH21" s="279"/>
      <c r="AI21" s="279"/>
      <c r="AJ21" s="279"/>
      <c r="AK21" s="279">
        <v>354190</v>
      </c>
      <c r="AL21" s="279"/>
      <c r="AM21" s="279"/>
      <c r="AN21" s="279"/>
      <c r="AO21" s="279"/>
      <c r="AP21" s="279"/>
      <c r="AQ21" s="279"/>
      <c r="AR21" s="209">
        <f aca="true" t="shared" si="1" ref="AR21:AR43">IF(I21="",0,AK21-AD21)</f>
        <v>120</v>
      </c>
      <c r="AS21" s="209"/>
      <c r="AT21" s="209"/>
      <c r="AU21" s="209"/>
      <c r="AV21" s="209"/>
      <c r="AW21" s="209"/>
      <c r="AX21" s="209"/>
      <c r="AY21" s="279">
        <v>13</v>
      </c>
      <c r="AZ21" s="279"/>
      <c r="BA21" s="279"/>
      <c r="BB21" s="279"/>
      <c r="BC21" s="279"/>
      <c r="BD21" s="279"/>
      <c r="BE21" s="279"/>
      <c r="BF21" s="279">
        <v>0</v>
      </c>
      <c r="BG21" s="279"/>
      <c r="BH21" s="279"/>
      <c r="BI21" s="279"/>
      <c r="BJ21" s="279"/>
      <c r="BK21" s="279"/>
      <c r="BL21" s="279"/>
      <c r="BM21" s="279">
        <v>0</v>
      </c>
      <c r="BN21" s="279"/>
      <c r="BO21" s="279"/>
      <c r="BP21" s="279"/>
      <c r="BQ21" s="279"/>
      <c r="BR21" s="279"/>
      <c r="BS21" s="279"/>
      <c r="BT21" s="278"/>
      <c r="BU21" s="278"/>
      <c r="BV21" s="278"/>
      <c r="BW21" s="278"/>
      <c r="BX21" s="278"/>
      <c r="BY21" s="278"/>
      <c r="BZ21" s="278"/>
      <c r="CA21" s="278"/>
      <c r="CB21" s="278"/>
      <c r="CC21" s="198">
        <f aca="true" t="shared" si="2" ref="CC21:CC43">FW21</f>
        <v>13</v>
      </c>
      <c r="CD21" s="198"/>
      <c r="CE21" s="198"/>
      <c r="CF21" s="198"/>
      <c r="CG21" s="198"/>
      <c r="CH21" s="198"/>
      <c r="CI21" s="198"/>
      <c r="CJ21" s="198">
        <f aca="true" t="shared" si="3" ref="CJ21:CJ43">IF(AR21=0,0,AY21+BM21-BF21)</f>
        <v>13</v>
      </c>
      <c r="CK21" s="198"/>
      <c r="CL21" s="198"/>
      <c r="CM21" s="198"/>
      <c r="CN21" s="198"/>
      <c r="CO21" s="198"/>
      <c r="CP21" s="198"/>
      <c r="CQ21" s="191">
        <f aca="true" t="shared" si="4" ref="CQ21:CQ29">CC21-CJ21</f>
        <v>0</v>
      </c>
      <c r="CR21" s="191"/>
      <c r="CS21" s="191"/>
      <c r="CT21" s="191"/>
      <c r="CU21" s="191"/>
      <c r="CV21" s="191"/>
      <c r="CW21" s="191"/>
      <c r="CX21" s="191"/>
      <c r="CY21" s="280"/>
      <c r="CZ21" s="281"/>
      <c r="DA21" s="281"/>
      <c r="DB21" s="281"/>
      <c r="DC21" s="281"/>
      <c r="DD21" s="281"/>
      <c r="DE21" s="281"/>
      <c r="DF21" s="281"/>
      <c r="DG21" s="281"/>
      <c r="DH21" s="281"/>
      <c r="DI21" s="281"/>
      <c r="DJ21" s="195" t="str">
        <f aca="true" t="shared" si="5" ref="DJ21:DJ43">$BT$12</f>
        <v>Нефёдов С.Н.</v>
      </c>
      <c r="DK21" s="196"/>
      <c r="DL21" s="196"/>
      <c r="DM21" s="196"/>
      <c r="DN21" s="196"/>
      <c r="DO21" s="196"/>
      <c r="DP21" s="196"/>
      <c r="DQ21" s="196"/>
      <c r="DR21" s="196"/>
      <c r="DS21" s="197"/>
      <c r="DT21" s="195" t="str">
        <f aca="true" t="shared" si="6" ref="DT21:DT43">$BT$12</f>
        <v>Нефёдов С.Н.</v>
      </c>
      <c r="DU21" s="196"/>
      <c r="DV21" s="196"/>
      <c r="DW21" s="196"/>
      <c r="DX21" s="196"/>
      <c r="DY21" s="196"/>
      <c r="DZ21" s="196"/>
      <c r="EA21" s="196"/>
      <c r="EB21" s="196"/>
      <c r="EC21" s="197"/>
      <c r="ED21" s="280"/>
      <c r="EE21" s="281"/>
      <c r="EF21" s="281"/>
      <c r="EG21" s="281"/>
      <c r="EH21" s="281"/>
      <c r="EI21" s="281"/>
      <c r="EJ21" s="281"/>
      <c r="EK21" s="281"/>
      <c r="EL21" s="281"/>
      <c r="EM21" s="281"/>
      <c r="EN21" s="280"/>
      <c r="EO21" s="281"/>
      <c r="EP21" s="281"/>
      <c r="EQ21" s="281"/>
      <c r="ER21" s="281"/>
      <c r="ES21" s="281"/>
      <c r="ET21" s="281"/>
      <c r="EU21" s="281"/>
      <c r="EV21" s="281"/>
      <c r="EW21" s="281"/>
      <c r="EX21" s="280"/>
      <c r="EY21" s="281"/>
      <c r="EZ21" s="281"/>
      <c r="FA21" s="281"/>
      <c r="FB21" s="281"/>
      <c r="FC21" s="281"/>
      <c r="FD21" s="281"/>
      <c r="FE21" s="281"/>
      <c r="FF21" s="281"/>
      <c r="FG21" s="281"/>
      <c r="FH21" s="25"/>
      <c r="FI21" s="91" t="s">
        <v>86</v>
      </c>
      <c r="FJ21" s="62"/>
      <c r="FK21" s="65">
        <f aca="true" t="shared" si="7" ref="FK21:FK31">IF(FI21="Летний период",BV62,0)</f>
        <v>120</v>
      </c>
      <c r="FL21" s="66">
        <f aca="true" t="shared" si="8" ref="FL21:FL31">IF(FI21="зимний период",BV62,0)</f>
        <v>0</v>
      </c>
      <c r="FM21" s="67">
        <f aca="true" t="shared" si="9" ref="FM21:FM31">IF(FI21="",BV62,0)</f>
        <v>0</v>
      </c>
      <c r="FN21" s="86">
        <f aca="true" t="shared" si="10" ref="FN21:FN31">IF(FI21="Летний период",CG62,0)</f>
        <v>0</v>
      </c>
      <c r="FO21" s="84">
        <f aca="true" t="shared" si="11" ref="FO21:FO31">IF(FI21="зимний период",CG62,0)</f>
        <v>0</v>
      </c>
      <c r="FP21" s="67">
        <f aca="true" t="shared" si="12" ref="FP21:FP31">IF(FI21="",CG62,0)</f>
        <v>0</v>
      </c>
      <c r="FQ21" s="25"/>
      <c r="FR21" s="49">
        <f aca="true" t="shared" si="13" ref="FR21:FR43">HOUR(U21)</f>
        <v>8</v>
      </c>
      <c r="FS21" s="43">
        <f aca="true" t="shared" si="14" ref="FS21:FS43">MINUTE(U21)</f>
        <v>0</v>
      </c>
      <c r="FT21" s="43">
        <f aca="true" t="shared" si="15" ref="FT21:FT44">((FS21-FU21)/60)+FR21</f>
        <v>8</v>
      </c>
      <c r="FU21" s="50">
        <f aca="true" t="shared" si="16" ref="FU21:FU44">MOD(FS21,60)</f>
        <v>0</v>
      </c>
      <c r="FV21" s="1"/>
      <c r="FW21" s="143">
        <f aca="true" t="shared" si="17" ref="FW21:FW31">IF(FI21="зимний период",ROUND((BV62*$B$87/100)+(CG62*$B$88/100),1),IF(FI21="",ROUND((BV62*($AL$51*$AE$55+$AL$51)/100)+(CG62*($AL$51*$AE$56+$AL$51)/100),1),IF(FI21="летний период",ROUND((BV62*$B$91/100)+(CG62*$B$92/100),1))))</f>
        <v>13</v>
      </c>
      <c r="FX21" s="144">
        <f>INT(FW21)</f>
        <v>13</v>
      </c>
      <c r="FY21" s="144">
        <f>FW21-FX21</f>
        <v>0</v>
      </c>
      <c r="FZ21" s="145">
        <v>0</v>
      </c>
      <c r="GB21" s="36"/>
      <c r="GC21" s="36"/>
      <c r="GD21" s="36"/>
      <c r="GE21" s="36"/>
      <c r="GF21" s="36"/>
      <c r="GG21" s="36"/>
      <c r="GH21" s="36"/>
      <c r="GI21" s="36"/>
      <c r="GJ21" s="36"/>
    </row>
    <row r="22" spans="2:192" ht="19.5" customHeight="1" thickBot="1" thickTop="1">
      <c r="B22" s="248">
        <v>41643</v>
      </c>
      <c r="C22" s="249"/>
      <c r="D22" s="249"/>
      <c r="E22" s="249"/>
      <c r="F22" s="249"/>
      <c r="G22" s="249"/>
      <c r="H22" s="249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08">
        <f t="shared" si="0"/>
        <v>0</v>
      </c>
      <c r="V22" s="208"/>
      <c r="W22" s="208"/>
      <c r="X22" s="208"/>
      <c r="Y22" s="208"/>
      <c r="Z22" s="208"/>
      <c r="AA22" s="208"/>
      <c r="AB22" s="208"/>
      <c r="AC22" s="208"/>
      <c r="AD22" s="198">
        <f aca="true" t="shared" si="18" ref="AD22:AD31">AK21</f>
        <v>354190</v>
      </c>
      <c r="AE22" s="198"/>
      <c r="AF22" s="198"/>
      <c r="AG22" s="198"/>
      <c r="AH22" s="198"/>
      <c r="AI22" s="198"/>
      <c r="AJ22" s="198"/>
      <c r="AK22" s="279">
        <v>0</v>
      </c>
      <c r="AL22" s="279"/>
      <c r="AM22" s="279"/>
      <c r="AN22" s="279"/>
      <c r="AO22" s="279"/>
      <c r="AP22" s="279"/>
      <c r="AQ22" s="279"/>
      <c r="AR22" s="209">
        <f t="shared" si="1"/>
        <v>0</v>
      </c>
      <c r="AS22" s="209"/>
      <c r="AT22" s="209"/>
      <c r="AU22" s="209"/>
      <c r="AV22" s="209"/>
      <c r="AW22" s="209"/>
      <c r="AX22" s="209"/>
      <c r="AY22" s="198">
        <f aca="true" t="shared" si="19" ref="AY22:AY31">IF(AR21=0,AY21+BM21,BF21)</f>
        <v>0</v>
      </c>
      <c r="AZ22" s="198"/>
      <c r="BA22" s="198"/>
      <c r="BB22" s="198"/>
      <c r="BC22" s="198"/>
      <c r="BD22" s="198"/>
      <c r="BE22" s="198"/>
      <c r="BF22" s="279">
        <v>0</v>
      </c>
      <c r="BG22" s="279"/>
      <c r="BH22" s="279"/>
      <c r="BI22" s="279"/>
      <c r="BJ22" s="279"/>
      <c r="BK22" s="279"/>
      <c r="BL22" s="279"/>
      <c r="BM22" s="279">
        <v>0</v>
      </c>
      <c r="BN22" s="279"/>
      <c r="BO22" s="279"/>
      <c r="BP22" s="279"/>
      <c r="BQ22" s="279"/>
      <c r="BR22" s="279"/>
      <c r="BS22" s="279"/>
      <c r="BT22" s="278"/>
      <c r="BU22" s="278"/>
      <c r="BV22" s="278"/>
      <c r="BW22" s="278"/>
      <c r="BX22" s="278"/>
      <c r="BY22" s="278"/>
      <c r="BZ22" s="278"/>
      <c r="CA22" s="278"/>
      <c r="CB22" s="278"/>
      <c r="CC22" s="198">
        <f t="shared" si="2"/>
        <v>0</v>
      </c>
      <c r="CD22" s="198"/>
      <c r="CE22" s="198"/>
      <c r="CF22" s="198"/>
      <c r="CG22" s="198"/>
      <c r="CH22" s="198"/>
      <c r="CI22" s="198"/>
      <c r="CJ22" s="198">
        <f t="shared" si="3"/>
        <v>0</v>
      </c>
      <c r="CK22" s="198"/>
      <c r="CL22" s="198"/>
      <c r="CM22" s="198"/>
      <c r="CN22" s="198"/>
      <c r="CO22" s="198"/>
      <c r="CP22" s="198"/>
      <c r="CQ22" s="191">
        <f t="shared" si="4"/>
        <v>0</v>
      </c>
      <c r="CR22" s="191"/>
      <c r="CS22" s="191"/>
      <c r="CT22" s="191"/>
      <c r="CU22" s="191"/>
      <c r="CV22" s="191"/>
      <c r="CW22" s="191"/>
      <c r="CX22" s="191"/>
      <c r="CY22" s="280"/>
      <c r="CZ22" s="281"/>
      <c r="DA22" s="281"/>
      <c r="DB22" s="281"/>
      <c r="DC22" s="281"/>
      <c r="DD22" s="281"/>
      <c r="DE22" s="281"/>
      <c r="DF22" s="281"/>
      <c r="DG22" s="281"/>
      <c r="DH22" s="281"/>
      <c r="DI22" s="281"/>
      <c r="DJ22" s="195" t="str">
        <f t="shared" si="5"/>
        <v>Нефёдов С.Н.</v>
      </c>
      <c r="DK22" s="196"/>
      <c r="DL22" s="196"/>
      <c r="DM22" s="196"/>
      <c r="DN22" s="196"/>
      <c r="DO22" s="196"/>
      <c r="DP22" s="196"/>
      <c r="DQ22" s="196"/>
      <c r="DR22" s="196"/>
      <c r="DS22" s="197"/>
      <c r="DT22" s="195" t="str">
        <f t="shared" si="6"/>
        <v>Нефёдов С.Н.</v>
      </c>
      <c r="DU22" s="196"/>
      <c r="DV22" s="196"/>
      <c r="DW22" s="196"/>
      <c r="DX22" s="196"/>
      <c r="DY22" s="196"/>
      <c r="DZ22" s="196"/>
      <c r="EA22" s="196"/>
      <c r="EB22" s="196"/>
      <c r="EC22" s="197"/>
      <c r="ED22" s="280"/>
      <c r="EE22" s="281"/>
      <c r="EF22" s="281"/>
      <c r="EG22" s="281"/>
      <c r="EH22" s="281"/>
      <c r="EI22" s="281"/>
      <c r="EJ22" s="281"/>
      <c r="EK22" s="281"/>
      <c r="EL22" s="281"/>
      <c r="EM22" s="281"/>
      <c r="EN22" s="280"/>
      <c r="EO22" s="281"/>
      <c r="EP22" s="281"/>
      <c r="EQ22" s="281"/>
      <c r="ER22" s="281"/>
      <c r="ES22" s="281"/>
      <c r="ET22" s="281"/>
      <c r="EU22" s="281"/>
      <c r="EV22" s="281"/>
      <c r="EW22" s="281"/>
      <c r="EX22" s="281"/>
      <c r="EY22" s="281"/>
      <c r="EZ22" s="281"/>
      <c r="FA22" s="281"/>
      <c r="FB22" s="281"/>
      <c r="FC22" s="281"/>
      <c r="FD22" s="281"/>
      <c r="FE22" s="281"/>
      <c r="FF22" s="281"/>
      <c r="FG22" s="281"/>
      <c r="FH22" s="25"/>
      <c r="FI22" s="91" t="s">
        <v>86</v>
      </c>
      <c r="FJ22" s="62"/>
      <c r="FK22" s="65">
        <f t="shared" si="7"/>
        <v>0</v>
      </c>
      <c r="FL22" s="66">
        <f t="shared" si="8"/>
        <v>0</v>
      </c>
      <c r="FM22" s="67">
        <f t="shared" si="9"/>
        <v>0</v>
      </c>
      <c r="FN22" s="86">
        <f t="shared" si="10"/>
        <v>0</v>
      </c>
      <c r="FO22" s="84">
        <f t="shared" si="11"/>
        <v>0</v>
      </c>
      <c r="FP22" s="67">
        <f t="shared" si="12"/>
        <v>0</v>
      </c>
      <c r="FQ22" s="25"/>
      <c r="FR22" s="47">
        <f t="shared" si="13"/>
        <v>0</v>
      </c>
      <c r="FS22" s="41">
        <f t="shared" si="14"/>
        <v>0</v>
      </c>
      <c r="FT22" s="41">
        <f t="shared" si="15"/>
        <v>0</v>
      </c>
      <c r="FU22" s="48">
        <f t="shared" si="16"/>
        <v>0</v>
      </c>
      <c r="FV22" s="1"/>
      <c r="FW22" s="146">
        <f t="shared" si="17"/>
        <v>0</v>
      </c>
      <c r="FX22" s="147">
        <f aca="true" t="shared" si="20" ref="FX22:FX43">INT(FW22)</f>
        <v>0</v>
      </c>
      <c r="FY22" s="144">
        <f aca="true" t="shared" si="21" ref="FY22:FY43">FW22-FX22</f>
        <v>0</v>
      </c>
      <c r="FZ22" s="148">
        <v>0</v>
      </c>
      <c r="GB22" s="36"/>
      <c r="GC22" s="36"/>
      <c r="GD22" s="36"/>
      <c r="GE22" s="36"/>
      <c r="GF22" s="36"/>
      <c r="GG22" s="36"/>
      <c r="GH22" s="36"/>
      <c r="GI22" s="36"/>
      <c r="GJ22" s="36"/>
    </row>
    <row r="23" spans="2:192" ht="19.5" customHeight="1" thickBot="1" thickTop="1">
      <c r="B23" s="248">
        <v>41647</v>
      </c>
      <c r="C23" s="249"/>
      <c r="D23" s="249"/>
      <c r="E23" s="249"/>
      <c r="F23" s="249"/>
      <c r="G23" s="249"/>
      <c r="H23" s="249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08">
        <f t="shared" si="0"/>
        <v>0</v>
      </c>
      <c r="V23" s="208"/>
      <c r="W23" s="208"/>
      <c r="X23" s="208"/>
      <c r="Y23" s="208"/>
      <c r="Z23" s="208"/>
      <c r="AA23" s="208"/>
      <c r="AB23" s="208"/>
      <c r="AC23" s="208"/>
      <c r="AD23" s="198">
        <f t="shared" si="18"/>
        <v>0</v>
      </c>
      <c r="AE23" s="198"/>
      <c r="AF23" s="198"/>
      <c r="AG23" s="198"/>
      <c r="AH23" s="198"/>
      <c r="AI23" s="198"/>
      <c r="AJ23" s="198"/>
      <c r="AK23" s="279">
        <v>0</v>
      </c>
      <c r="AL23" s="279"/>
      <c r="AM23" s="279"/>
      <c r="AN23" s="279"/>
      <c r="AO23" s="279"/>
      <c r="AP23" s="279"/>
      <c r="AQ23" s="279"/>
      <c r="AR23" s="209">
        <f t="shared" si="1"/>
        <v>0</v>
      </c>
      <c r="AS23" s="209"/>
      <c r="AT23" s="209"/>
      <c r="AU23" s="209"/>
      <c r="AV23" s="209"/>
      <c r="AW23" s="209"/>
      <c r="AX23" s="209"/>
      <c r="AY23" s="198">
        <f t="shared" si="19"/>
        <v>0</v>
      </c>
      <c r="AZ23" s="198"/>
      <c r="BA23" s="198"/>
      <c r="BB23" s="198"/>
      <c r="BC23" s="198"/>
      <c r="BD23" s="198"/>
      <c r="BE23" s="198"/>
      <c r="BF23" s="279">
        <v>0</v>
      </c>
      <c r="BG23" s="279"/>
      <c r="BH23" s="279"/>
      <c r="BI23" s="279"/>
      <c r="BJ23" s="279"/>
      <c r="BK23" s="279"/>
      <c r="BL23" s="279"/>
      <c r="BM23" s="279">
        <v>0</v>
      </c>
      <c r="BN23" s="279"/>
      <c r="BO23" s="279"/>
      <c r="BP23" s="279"/>
      <c r="BQ23" s="279"/>
      <c r="BR23" s="279"/>
      <c r="BS23" s="279"/>
      <c r="BT23" s="278"/>
      <c r="BU23" s="278"/>
      <c r="BV23" s="278"/>
      <c r="BW23" s="278"/>
      <c r="BX23" s="278"/>
      <c r="BY23" s="278"/>
      <c r="BZ23" s="278"/>
      <c r="CA23" s="278"/>
      <c r="CB23" s="278"/>
      <c r="CC23" s="198">
        <f t="shared" si="2"/>
        <v>0</v>
      </c>
      <c r="CD23" s="198"/>
      <c r="CE23" s="198"/>
      <c r="CF23" s="198"/>
      <c r="CG23" s="198"/>
      <c r="CH23" s="198"/>
      <c r="CI23" s="198"/>
      <c r="CJ23" s="198">
        <f t="shared" si="3"/>
        <v>0</v>
      </c>
      <c r="CK23" s="198"/>
      <c r="CL23" s="198"/>
      <c r="CM23" s="198"/>
      <c r="CN23" s="198"/>
      <c r="CO23" s="198"/>
      <c r="CP23" s="198"/>
      <c r="CQ23" s="191">
        <f t="shared" si="4"/>
        <v>0</v>
      </c>
      <c r="CR23" s="191"/>
      <c r="CS23" s="191"/>
      <c r="CT23" s="191"/>
      <c r="CU23" s="191"/>
      <c r="CV23" s="191"/>
      <c r="CW23" s="191"/>
      <c r="CX23" s="191"/>
      <c r="CY23" s="280"/>
      <c r="CZ23" s="281"/>
      <c r="DA23" s="281"/>
      <c r="DB23" s="281"/>
      <c r="DC23" s="281"/>
      <c r="DD23" s="281"/>
      <c r="DE23" s="281"/>
      <c r="DF23" s="281"/>
      <c r="DG23" s="281"/>
      <c r="DH23" s="281"/>
      <c r="DI23" s="281"/>
      <c r="DJ23" s="195" t="str">
        <f t="shared" si="5"/>
        <v>Нефёдов С.Н.</v>
      </c>
      <c r="DK23" s="196"/>
      <c r="DL23" s="196"/>
      <c r="DM23" s="196"/>
      <c r="DN23" s="196"/>
      <c r="DO23" s="196"/>
      <c r="DP23" s="196"/>
      <c r="DQ23" s="196"/>
      <c r="DR23" s="196"/>
      <c r="DS23" s="197"/>
      <c r="DT23" s="195" t="str">
        <f t="shared" si="6"/>
        <v>Нефёдов С.Н.</v>
      </c>
      <c r="DU23" s="196"/>
      <c r="DV23" s="196"/>
      <c r="DW23" s="196"/>
      <c r="DX23" s="196"/>
      <c r="DY23" s="196"/>
      <c r="DZ23" s="196"/>
      <c r="EA23" s="196"/>
      <c r="EB23" s="196"/>
      <c r="EC23" s="197"/>
      <c r="ED23" s="280"/>
      <c r="EE23" s="281"/>
      <c r="EF23" s="281"/>
      <c r="EG23" s="281"/>
      <c r="EH23" s="281"/>
      <c r="EI23" s="281"/>
      <c r="EJ23" s="281"/>
      <c r="EK23" s="281"/>
      <c r="EL23" s="281"/>
      <c r="EM23" s="281"/>
      <c r="EN23" s="280"/>
      <c r="EO23" s="281"/>
      <c r="EP23" s="281"/>
      <c r="EQ23" s="281"/>
      <c r="ER23" s="281"/>
      <c r="ES23" s="281"/>
      <c r="ET23" s="281"/>
      <c r="EU23" s="281"/>
      <c r="EV23" s="281"/>
      <c r="EW23" s="281"/>
      <c r="EX23" s="281"/>
      <c r="EY23" s="281"/>
      <c r="EZ23" s="281"/>
      <c r="FA23" s="281"/>
      <c r="FB23" s="281"/>
      <c r="FC23" s="281"/>
      <c r="FD23" s="281"/>
      <c r="FE23" s="281"/>
      <c r="FF23" s="281"/>
      <c r="FG23" s="281"/>
      <c r="FH23" s="25"/>
      <c r="FI23" s="91" t="s">
        <v>86</v>
      </c>
      <c r="FJ23" s="62"/>
      <c r="FK23" s="65">
        <f t="shared" si="7"/>
        <v>0</v>
      </c>
      <c r="FL23" s="66">
        <f t="shared" si="8"/>
        <v>0</v>
      </c>
      <c r="FM23" s="67">
        <f t="shared" si="9"/>
        <v>0</v>
      </c>
      <c r="FN23" s="86">
        <f t="shared" si="10"/>
        <v>0</v>
      </c>
      <c r="FO23" s="84">
        <f t="shared" si="11"/>
        <v>0</v>
      </c>
      <c r="FP23" s="67">
        <f t="shared" si="12"/>
        <v>0</v>
      </c>
      <c r="FQ23" s="25"/>
      <c r="FR23" s="47">
        <f t="shared" si="13"/>
        <v>0</v>
      </c>
      <c r="FS23" s="41">
        <f t="shared" si="14"/>
        <v>0</v>
      </c>
      <c r="FT23" s="41">
        <f t="shared" si="15"/>
        <v>0</v>
      </c>
      <c r="FU23" s="48">
        <f t="shared" si="16"/>
        <v>0</v>
      </c>
      <c r="FV23" s="1"/>
      <c r="FW23" s="146">
        <f t="shared" si="17"/>
        <v>0</v>
      </c>
      <c r="FX23" s="147">
        <f t="shared" si="20"/>
        <v>0</v>
      </c>
      <c r="FY23" s="144">
        <f t="shared" si="21"/>
        <v>0</v>
      </c>
      <c r="FZ23" s="148">
        <v>0</v>
      </c>
      <c r="GB23" s="36"/>
      <c r="GC23" s="36"/>
      <c r="GD23" s="36"/>
      <c r="GE23" s="36"/>
      <c r="GF23" s="36"/>
      <c r="GG23" s="36"/>
      <c r="GH23" s="36"/>
      <c r="GI23" s="36"/>
      <c r="GJ23" s="36"/>
    </row>
    <row r="24" spans="2:192" ht="19.5" customHeight="1" thickBot="1" thickTop="1">
      <c r="B24" s="248">
        <v>41648</v>
      </c>
      <c r="C24" s="249"/>
      <c r="D24" s="249"/>
      <c r="E24" s="249"/>
      <c r="F24" s="249"/>
      <c r="G24" s="249"/>
      <c r="H24" s="249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08">
        <f t="shared" si="0"/>
        <v>0</v>
      </c>
      <c r="V24" s="208"/>
      <c r="W24" s="208"/>
      <c r="X24" s="208"/>
      <c r="Y24" s="208"/>
      <c r="Z24" s="208"/>
      <c r="AA24" s="208"/>
      <c r="AB24" s="208"/>
      <c r="AC24" s="208"/>
      <c r="AD24" s="198">
        <f t="shared" si="18"/>
        <v>0</v>
      </c>
      <c r="AE24" s="198"/>
      <c r="AF24" s="198"/>
      <c r="AG24" s="198"/>
      <c r="AH24" s="198"/>
      <c r="AI24" s="198"/>
      <c r="AJ24" s="198"/>
      <c r="AK24" s="279">
        <v>0</v>
      </c>
      <c r="AL24" s="279"/>
      <c r="AM24" s="279"/>
      <c r="AN24" s="279"/>
      <c r="AO24" s="279"/>
      <c r="AP24" s="279"/>
      <c r="AQ24" s="279"/>
      <c r="AR24" s="209">
        <f t="shared" si="1"/>
        <v>0</v>
      </c>
      <c r="AS24" s="209"/>
      <c r="AT24" s="209"/>
      <c r="AU24" s="209"/>
      <c r="AV24" s="209"/>
      <c r="AW24" s="209"/>
      <c r="AX24" s="209"/>
      <c r="AY24" s="198">
        <f t="shared" si="19"/>
        <v>0</v>
      </c>
      <c r="AZ24" s="198"/>
      <c r="BA24" s="198"/>
      <c r="BB24" s="198"/>
      <c r="BC24" s="198"/>
      <c r="BD24" s="198"/>
      <c r="BE24" s="198"/>
      <c r="BF24" s="279">
        <v>0</v>
      </c>
      <c r="BG24" s="279"/>
      <c r="BH24" s="279"/>
      <c r="BI24" s="279"/>
      <c r="BJ24" s="279"/>
      <c r="BK24" s="279"/>
      <c r="BL24" s="279"/>
      <c r="BM24" s="279">
        <v>0</v>
      </c>
      <c r="BN24" s="279"/>
      <c r="BO24" s="279"/>
      <c r="BP24" s="279"/>
      <c r="BQ24" s="279"/>
      <c r="BR24" s="279"/>
      <c r="BS24" s="279"/>
      <c r="BT24" s="278"/>
      <c r="BU24" s="278"/>
      <c r="BV24" s="278"/>
      <c r="BW24" s="278"/>
      <c r="BX24" s="278"/>
      <c r="BY24" s="278"/>
      <c r="BZ24" s="278"/>
      <c r="CA24" s="278"/>
      <c r="CB24" s="278"/>
      <c r="CC24" s="198">
        <f t="shared" si="2"/>
        <v>0</v>
      </c>
      <c r="CD24" s="198"/>
      <c r="CE24" s="198"/>
      <c r="CF24" s="198"/>
      <c r="CG24" s="198"/>
      <c r="CH24" s="198"/>
      <c r="CI24" s="198"/>
      <c r="CJ24" s="198">
        <f t="shared" si="3"/>
        <v>0</v>
      </c>
      <c r="CK24" s="198"/>
      <c r="CL24" s="198"/>
      <c r="CM24" s="198"/>
      <c r="CN24" s="198"/>
      <c r="CO24" s="198"/>
      <c r="CP24" s="198"/>
      <c r="CQ24" s="191">
        <f t="shared" si="4"/>
        <v>0</v>
      </c>
      <c r="CR24" s="191"/>
      <c r="CS24" s="191"/>
      <c r="CT24" s="191"/>
      <c r="CU24" s="191"/>
      <c r="CV24" s="191"/>
      <c r="CW24" s="191"/>
      <c r="CX24" s="191"/>
      <c r="CY24" s="280"/>
      <c r="CZ24" s="281"/>
      <c r="DA24" s="281"/>
      <c r="DB24" s="281"/>
      <c r="DC24" s="281"/>
      <c r="DD24" s="281"/>
      <c r="DE24" s="281"/>
      <c r="DF24" s="281"/>
      <c r="DG24" s="281"/>
      <c r="DH24" s="281"/>
      <c r="DI24" s="281"/>
      <c r="DJ24" s="195" t="str">
        <f t="shared" si="5"/>
        <v>Нефёдов С.Н.</v>
      </c>
      <c r="DK24" s="196"/>
      <c r="DL24" s="196"/>
      <c r="DM24" s="196"/>
      <c r="DN24" s="196"/>
      <c r="DO24" s="196"/>
      <c r="DP24" s="196"/>
      <c r="DQ24" s="196"/>
      <c r="DR24" s="196"/>
      <c r="DS24" s="197"/>
      <c r="DT24" s="195" t="str">
        <f t="shared" si="6"/>
        <v>Нефёдов С.Н.</v>
      </c>
      <c r="DU24" s="196"/>
      <c r="DV24" s="196"/>
      <c r="DW24" s="196"/>
      <c r="DX24" s="196"/>
      <c r="DY24" s="196"/>
      <c r="DZ24" s="196"/>
      <c r="EA24" s="196"/>
      <c r="EB24" s="196"/>
      <c r="EC24" s="197"/>
      <c r="ED24" s="280"/>
      <c r="EE24" s="281"/>
      <c r="EF24" s="281"/>
      <c r="EG24" s="281"/>
      <c r="EH24" s="281"/>
      <c r="EI24" s="281"/>
      <c r="EJ24" s="281"/>
      <c r="EK24" s="281"/>
      <c r="EL24" s="281"/>
      <c r="EM24" s="281"/>
      <c r="EN24" s="280"/>
      <c r="EO24" s="281"/>
      <c r="EP24" s="281"/>
      <c r="EQ24" s="281"/>
      <c r="ER24" s="281"/>
      <c r="ES24" s="281"/>
      <c r="ET24" s="281"/>
      <c r="EU24" s="281"/>
      <c r="EV24" s="281"/>
      <c r="EW24" s="281"/>
      <c r="EX24" s="281"/>
      <c r="EY24" s="281"/>
      <c r="EZ24" s="281"/>
      <c r="FA24" s="281"/>
      <c r="FB24" s="281"/>
      <c r="FC24" s="281"/>
      <c r="FD24" s="281"/>
      <c r="FE24" s="281"/>
      <c r="FF24" s="281"/>
      <c r="FG24" s="281"/>
      <c r="FH24" s="25"/>
      <c r="FI24" s="91" t="s">
        <v>86</v>
      </c>
      <c r="FJ24" s="62"/>
      <c r="FK24" s="65">
        <f t="shared" si="7"/>
        <v>0</v>
      </c>
      <c r="FL24" s="66">
        <f t="shared" si="8"/>
        <v>0</v>
      </c>
      <c r="FM24" s="67">
        <f t="shared" si="9"/>
        <v>0</v>
      </c>
      <c r="FN24" s="86">
        <f t="shared" si="10"/>
        <v>0</v>
      </c>
      <c r="FO24" s="84">
        <f t="shared" si="11"/>
        <v>0</v>
      </c>
      <c r="FP24" s="67">
        <f t="shared" si="12"/>
        <v>0</v>
      </c>
      <c r="FQ24" s="25"/>
      <c r="FR24" s="47">
        <f t="shared" si="13"/>
        <v>0</v>
      </c>
      <c r="FS24" s="41">
        <f t="shared" si="14"/>
        <v>0</v>
      </c>
      <c r="FT24" s="41">
        <f t="shared" si="15"/>
        <v>0</v>
      </c>
      <c r="FU24" s="48">
        <f t="shared" si="16"/>
        <v>0</v>
      </c>
      <c r="FV24" s="1"/>
      <c r="FW24" s="146">
        <f t="shared" si="17"/>
        <v>0</v>
      </c>
      <c r="FX24" s="147">
        <f t="shared" si="20"/>
        <v>0</v>
      </c>
      <c r="FY24" s="144">
        <f t="shared" si="21"/>
        <v>0</v>
      </c>
      <c r="FZ24" s="148">
        <v>0</v>
      </c>
      <c r="GB24" s="36"/>
      <c r="GC24" s="36"/>
      <c r="GD24" s="36"/>
      <c r="GE24" s="36"/>
      <c r="GF24" s="36"/>
      <c r="GG24" s="36"/>
      <c r="GH24" s="36"/>
      <c r="GI24" s="36"/>
      <c r="GJ24" s="36"/>
    </row>
    <row r="25" spans="2:192" ht="19.5" customHeight="1" thickBot="1" thickTop="1">
      <c r="B25" s="248">
        <v>41649</v>
      </c>
      <c r="C25" s="249"/>
      <c r="D25" s="249"/>
      <c r="E25" s="249"/>
      <c r="F25" s="249"/>
      <c r="G25" s="249"/>
      <c r="H25" s="249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08">
        <f t="shared" si="0"/>
        <v>0</v>
      </c>
      <c r="V25" s="208"/>
      <c r="W25" s="208"/>
      <c r="X25" s="208"/>
      <c r="Y25" s="208"/>
      <c r="Z25" s="208"/>
      <c r="AA25" s="208"/>
      <c r="AB25" s="208"/>
      <c r="AC25" s="208"/>
      <c r="AD25" s="198">
        <f t="shared" si="18"/>
        <v>0</v>
      </c>
      <c r="AE25" s="198"/>
      <c r="AF25" s="198"/>
      <c r="AG25" s="198"/>
      <c r="AH25" s="198"/>
      <c r="AI25" s="198"/>
      <c r="AJ25" s="198"/>
      <c r="AK25" s="279">
        <v>0</v>
      </c>
      <c r="AL25" s="279"/>
      <c r="AM25" s="279"/>
      <c r="AN25" s="279"/>
      <c r="AO25" s="279"/>
      <c r="AP25" s="279"/>
      <c r="AQ25" s="279"/>
      <c r="AR25" s="209">
        <f t="shared" si="1"/>
        <v>0</v>
      </c>
      <c r="AS25" s="209"/>
      <c r="AT25" s="209"/>
      <c r="AU25" s="209"/>
      <c r="AV25" s="209"/>
      <c r="AW25" s="209"/>
      <c r="AX25" s="209"/>
      <c r="AY25" s="198">
        <f t="shared" si="19"/>
        <v>0</v>
      </c>
      <c r="AZ25" s="198"/>
      <c r="BA25" s="198"/>
      <c r="BB25" s="198"/>
      <c r="BC25" s="198"/>
      <c r="BD25" s="198"/>
      <c r="BE25" s="198"/>
      <c r="BF25" s="279">
        <v>0</v>
      </c>
      <c r="BG25" s="279"/>
      <c r="BH25" s="279"/>
      <c r="BI25" s="279"/>
      <c r="BJ25" s="279"/>
      <c r="BK25" s="279"/>
      <c r="BL25" s="279"/>
      <c r="BM25" s="279">
        <v>0</v>
      </c>
      <c r="BN25" s="279"/>
      <c r="BO25" s="279"/>
      <c r="BP25" s="279"/>
      <c r="BQ25" s="279"/>
      <c r="BR25" s="279"/>
      <c r="BS25" s="279"/>
      <c r="BT25" s="278"/>
      <c r="BU25" s="278"/>
      <c r="BV25" s="278"/>
      <c r="BW25" s="278"/>
      <c r="BX25" s="278"/>
      <c r="BY25" s="278"/>
      <c r="BZ25" s="278"/>
      <c r="CA25" s="278"/>
      <c r="CB25" s="278"/>
      <c r="CC25" s="198">
        <f t="shared" si="2"/>
        <v>0</v>
      </c>
      <c r="CD25" s="198"/>
      <c r="CE25" s="198"/>
      <c r="CF25" s="198"/>
      <c r="CG25" s="198"/>
      <c r="CH25" s="198"/>
      <c r="CI25" s="198"/>
      <c r="CJ25" s="198">
        <f t="shared" si="3"/>
        <v>0</v>
      </c>
      <c r="CK25" s="198"/>
      <c r="CL25" s="198"/>
      <c r="CM25" s="198"/>
      <c r="CN25" s="198"/>
      <c r="CO25" s="198"/>
      <c r="CP25" s="198"/>
      <c r="CQ25" s="191">
        <f t="shared" si="4"/>
        <v>0</v>
      </c>
      <c r="CR25" s="191"/>
      <c r="CS25" s="191"/>
      <c r="CT25" s="191"/>
      <c r="CU25" s="191"/>
      <c r="CV25" s="191"/>
      <c r="CW25" s="191"/>
      <c r="CX25" s="191"/>
      <c r="CY25" s="280"/>
      <c r="CZ25" s="281"/>
      <c r="DA25" s="281"/>
      <c r="DB25" s="281"/>
      <c r="DC25" s="281"/>
      <c r="DD25" s="281"/>
      <c r="DE25" s="281"/>
      <c r="DF25" s="281"/>
      <c r="DG25" s="281"/>
      <c r="DH25" s="281"/>
      <c r="DI25" s="281"/>
      <c r="DJ25" s="195" t="str">
        <f t="shared" si="5"/>
        <v>Нефёдов С.Н.</v>
      </c>
      <c r="DK25" s="196"/>
      <c r="DL25" s="196"/>
      <c r="DM25" s="196"/>
      <c r="DN25" s="196"/>
      <c r="DO25" s="196"/>
      <c r="DP25" s="196"/>
      <c r="DQ25" s="196"/>
      <c r="DR25" s="196"/>
      <c r="DS25" s="197"/>
      <c r="DT25" s="195" t="str">
        <f t="shared" si="6"/>
        <v>Нефёдов С.Н.</v>
      </c>
      <c r="DU25" s="196"/>
      <c r="DV25" s="196"/>
      <c r="DW25" s="196"/>
      <c r="DX25" s="196"/>
      <c r="DY25" s="196"/>
      <c r="DZ25" s="196"/>
      <c r="EA25" s="196"/>
      <c r="EB25" s="196"/>
      <c r="EC25" s="197"/>
      <c r="ED25" s="280"/>
      <c r="EE25" s="281"/>
      <c r="EF25" s="281"/>
      <c r="EG25" s="281"/>
      <c r="EH25" s="281"/>
      <c r="EI25" s="281"/>
      <c r="EJ25" s="281"/>
      <c r="EK25" s="281"/>
      <c r="EL25" s="281"/>
      <c r="EM25" s="281"/>
      <c r="EN25" s="280"/>
      <c r="EO25" s="281"/>
      <c r="EP25" s="281"/>
      <c r="EQ25" s="281"/>
      <c r="ER25" s="281"/>
      <c r="ES25" s="281"/>
      <c r="ET25" s="281"/>
      <c r="EU25" s="281"/>
      <c r="EV25" s="281"/>
      <c r="EW25" s="281"/>
      <c r="EX25" s="281"/>
      <c r="EY25" s="281"/>
      <c r="EZ25" s="281"/>
      <c r="FA25" s="281"/>
      <c r="FB25" s="281"/>
      <c r="FC25" s="281"/>
      <c r="FD25" s="281"/>
      <c r="FE25" s="281"/>
      <c r="FF25" s="281"/>
      <c r="FG25" s="281"/>
      <c r="FH25" s="25"/>
      <c r="FI25" s="91" t="s">
        <v>86</v>
      </c>
      <c r="FJ25" s="62"/>
      <c r="FK25" s="65">
        <f t="shared" si="7"/>
        <v>0</v>
      </c>
      <c r="FL25" s="66">
        <f t="shared" si="8"/>
        <v>0</v>
      </c>
      <c r="FM25" s="67">
        <f t="shared" si="9"/>
        <v>0</v>
      </c>
      <c r="FN25" s="86">
        <f t="shared" si="10"/>
        <v>0</v>
      </c>
      <c r="FO25" s="84">
        <f t="shared" si="11"/>
        <v>0</v>
      </c>
      <c r="FP25" s="67">
        <f t="shared" si="12"/>
        <v>0</v>
      </c>
      <c r="FQ25" s="25"/>
      <c r="FR25" s="47">
        <f t="shared" si="13"/>
        <v>0</v>
      </c>
      <c r="FS25" s="41">
        <f t="shared" si="14"/>
        <v>0</v>
      </c>
      <c r="FT25" s="41">
        <f t="shared" si="15"/>
        <v>0</v>
      </c>
      <c r="FU25" s="48">
        <f t="shared" si="16"/>
        <v>0</v>
      </c>
      <c r="FV25" s="1"/>
      <c r="FW25" s="146">
        <f t="shared" si="17"/>
        <v>0</v>
      </c>
      <c r="FX25" s="147">
        <f t="shared" si="20"/>
        <v>0</v>
      </c>
      <c r="FY25" s="144">
        <f t="shared" si="21"/>
        <v>0</v>
      </c>
      <c r="FZ25" s="148">
        <v>0</v>
      </c>
      <c r="GB25" s="36"/>
      <c r="GC25" s="36"/>
      <c r="GD25" s="36"/>
      <c r="GE25" s="36"/>
      <c r="GF25" s="36"/>
      <c r="GG25" s="36"/>
      <c r="GH25" s="36"/>
      <c r="GI25" s="36"/>
      <c r="GJ25" s="36"/>
    </row>
    <row r="26" spans="2:192" ht="19.5" customHeight="1" thickBot="1" thickTop="1">
      <c r="B26" s="248">
        <v>41650</v>
      </c>
      <c r="C26" s="249"/>
      <c r="D26" s="249"/>
      <c r="E26" s="249"/>
      <c r="F26" s="249"/>
      <c r="G26" s="249"/>
      <c r="H26" s="249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08">
        <f t="shared" si="0"/>
        <v>0</v>
      </c>
      <c r="V26" s="208"/>
      <c r="W26" s="208"/>
      <c r="X26" s="208"/>
      <c r="Y26" s="208"/>
      <c r="Z26" s="208"/>
      <c r="AA26" s="208"/>
      <c r="AB26" s="208"/>
      <c r="AC26" s="208"/>
      <c r="AD26" s="198">
        <f t="shared" si="18"/>
        <v>0</v>
      </c>
      <c r="AE26" s="198"/>
      <c r="AF26" s="198"/>
      <c r="AG26" s="198"/>
      <c r="AH26" s="198"/>
      <c r="AI26" s="198"/>
      <c r="AJ26" s="198"/>
      <c r="AK26" s="279">
        <v>0</v>
      </c>
      <c r="AL26" s="279"/>
      <c r="AM26" s="279"/>
      <c r="AN26" s="279"/>
      <c r="AO26" s="279"/>
      <c r="AP26" s="279"/>
      <c r="AQ26" s="279"/>
      <c r="AR26" s="209">
        <f t="shared" si="1"/>
        <v>0</v>
      </c>
      <c r="AS26" s="209"/>
      <c r="AT26" s="209"/>
      <c r="AU26" s="209"/>
      <c r="AV26" s="209"/>
      <c r="AW26" s="209"/>
      <c r="AX26" s="209"/>
      <c r="AY26" s="198">
        <f t="shared" si="19"/>
        <v>0</v>
      </c>
      <c r="AZ26" s="198"/>
      <c r="BA26" s="198"/>
      <c r="BB26" s="198"/>
      <c r="BC26" s="198"/>
      <c r="BD26" s="198"/>
      <c r="BE26" s="198"/>
      <c r="BF26" s="279">
        <v>0</v>
      </c>
      <c r="BG26" s="279"/>
      <c r="BH26" s="279"/>
      <c r="BI26" s="279"/>
      <c r="BJ26" s="279"/>
      <c r="BK26" s="279"/>
      <c r="BL26" s="279"/>
      <c r="BM26" s="282">
        <v>0</v>
      </c>
      <c r="BN26" s="279"/>
      <c r="BO26" s="279"/>
      <c r="BP26" s="279"/>
      <c r="BQ26" s="279"/>
      <c r="BR26" s="279"/>
      <c r="BS26" s="279"/>
      <c r="BT26" s="278"/>
      <c r="BU26" s="278"/>
      <c r="BV26" s="278"/>
      <c r="BW26" s="278"/>
      <c r="BX26" s="278"/>
      <c r="BY26" s="278"/>
      <c r="BZ26" s="278"/>
      <c r="CA26" s="278"/>
      <c r="CB26" s="278"/>
      <c r="CC26" s="198">
        <f t="shared" si="2"/>
        <v>0</v>
      </c>
      <c r="CD26" s="198"/>
      <c r="CE26" s="198"/>
      <c r="CF26" s="198"/>
      <c r="CG26" s="198"/>
      <c r="CH26" s="198"/>
      <c r="CI26" s="198"/>
      <c r="CJ26" s="198">
        <f t="shared" si="3"/>
        <v>0</v>
      </c>
      <c r="CK26" s="198"/>
      <c r="CL26" s="198"/>
      <c r="CM26" s="198"/>
      <c r="CN26" s="198"/>
      <c r="CO26" s="198"/>
      <c r="CP26" s="198"/>
      <c r="CQ26" s="191">
        <f t="shared" si="4"/>
        <v>0</v>
      </c>
      <c r="CR26" s="191"/>
      <c r="CS26" s="191"/>
      <c r="CT26" s="191"/>
      <c r="CU26" s="191"/>
      <c r="CV26" s="191"/>
      <c r="CW26" s="191"/>
      <c r="CX26" s="191"/>
      <c r="CY26" s="280"/>
      <c r="CZ26" s="281"/>
      <c r="DA26" s="281"/>
      <c r="DB26" s="281"/>
      <c r="DC26" s="281"/>
      <c r="DD26" s="281"/>
      <c r="DE26" s="281"/>
      <c r="DF26" s="281"/>
      <c r="DG26" s="281"/>
      <c r="DH26" s="281"/>
      <c r="DI26" s="281"/>
      <c r="DJ26" s="195" t="str">
        <f t="shared" si="5"/>
        <v>Нефёдов С.Н.</v>
      </c>
      <c r="DK26" s="196"/>
      <c r="DL26" s="196"/>
      <c r="DM26" s="196"/>
      <c r="DN26" s="196"/>
      <c r="DO26" s="196"/>
      <c r="DP26" s="196"/>
      <c r="DQ26" s="196"/>
      <c r="DR26" s="196"/>
      <c r="DS26" s="197"/>
      <c r="DT26" s="195" t="str">
        <f t="shared" si="6"/>
        <v>Нефёдов С.Н.</v>
      </c>
      <c r="DU26" s="196"/>
      <c r="DV26" s="196"/>
      <c r="DW26" s="196"/>
      <c r="DX26" s="196"/>
      <c r="DY26" s="196"/>
      <c r="DZ26" s="196"/>
      <c r="EA26" s="196"/>
      <c r="EB26" s="196"/>
      <c r="EC26" s="197"/>
      <c r="ED26" s="280"/>
      <c r="EE26" s="281"/>
      <c r="EF26" s="281"/>
      <c r="EG26" s="281"/>
      <c r="EH26" s="281"/>
      <c r="EI26" s="281"/>
      <c r="EJ26" s="281"/>
      <c r="EK26" s="281"/>
      <c r="EL26" s="281"/>
      <c r="EM26" s="281"/>
      <c r="EN26" s="280"/>
      <c r="EO26" s="281"/>
      <c r="EP26" s="281"/>
      <c r="EQ26" s="281"/>
      <c r="ER26" s="281"/>
      <c r="ES26" s="281"/>
      <c r="ET26" s="281"/>
      <c r="EU26" s="281"/>
      <c r="EV26" s="281"/>
      <c r="EW26" s="281"/>
      <c r="EX26" s="281"/>
      <c r="EY26" s="281"/>
      <c r="EZ26" s="281"/>
      <c r="FA26" s="281"/>
      <c r="FB26" s="281"/>
      <c r="FC26" s="281"/>
      <c r="FD26" s="281"/>
      <c r="FE26" s="281"/>
      <c r="FF26" s="281"/>
      <c r="FG26" s="281"/>
      <c r="FH26" s="25"/>
      <c r="FI26" s="91"/>
      <c r="FJ26" s="62"/>
      <c r="FK26" s="65">
        <f t="shared" si="7"/>
        <v>0</v>
      </c>
      <c r="FL26" s="66">
        <f t="shared" si="8"/>
        <v>0</v>
      </c>
      <c r="FM26" s="67">
        <f t="shared" si="9"/>
        <v>0</v>
      </c>
      <c r="FN26" s="86">
        <f t="shared" si="10"/>
        <v>0</v>
      </c>
      <c r="FO26" s="84">
        <f t="shared" si="11"/>
        <v>0</v>
      </c>
      <c r="FP26" s="67">
        <f t="shared" si="12"/>
        <v>0</v>
      </c>
      <c r="FQ26" s="25"/>
      <c r="FR26" s="47">
        <f t="shared" si="13"/>
        <v>0</v>
      </c>
      <c r="FS26" s="41">
        <f t="shared" si="14"/>
        <v>0</v>
      </c>
      <c r="FT26" s="41">
        <f t="shared" si="15"/>
        <v>0</v>
      </c>
      <c r="FU26" s="48">
        <f t="shared" si="16"/>
        <v>0</v>
      </c>
      <c r="FV26" s="1"/>
      <c r="FW26" s="146">
        <f t="shared" si="17"/>
        <v>0</v>
      </c>
      <c r="FX26" s="147">
        <f t="shared" si="20"/>
        <v>0</v>
      </c>
      <c r="FY26" s="144">
        <f t="shared" si="21"/>
        <v>0</v>
      </c>
      <c r="FZ26" s="148">
        <v>0</v>
      </c>
      <c r="GB26" s="36"/>
      <c r="GC26" s="36"/>
      <c r="GD26" s="36"/>
      <c r="GE26" s="36"/>
      <c r="GF26" s="36"/>
      <c r="GG26" s="36"/>
      <c r="GH26" s="36"/>
      <c r="GI26" s="36"/>
      <c r="GJ26" s="36"/>
    </row>
    <row r="27" spans="2:192" ht="19.5" customHeight="1" thickBot="1" thickTop="1">
      <c r="B27" s="248">
        <v>41652</v>
      </c>
      <c r="C27" s="249"/>
      <c r="D27" s="249"/>
      <c r="E27" s="249"/>
      <c r="F27" s="249"/>
      <c r="G27" s="249"/>
      <c r="H27" s="249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08">
        <f t="shared" si="0"/>
        <v>0</v>
      </c>
      <c r="V27" s="208"/>
      <c r="W27" s="208"/>
      <c r="X27" s="208"/>
      <c r="Y27" s="208"/>
      <c r="Z27" s="208"/>
      <c r="AA27" s="208"/>
      <c r="AB27" s="208"/>
      <c r="AC27" s="208"/>
      <c r="AD27" s="198">
        <f t="shared" si="18"/>
        <v>0</v>
      </c>
      <c r="AE27" s="198"/>
      <c r="AF27" s="198"/>
      <c r="AG27" s="198"/>
      <c r="AH27" s="198"/>
      <c r="AI27" s="198"/>
      <c r="AJ27" s="198"/>
      <c r="AK27" s="279">
        <v>0</v>
      </c>
      <c r="AL27" s="279"/>
      <c r="AM27" s="279"/>
      <c r="AN27" s="279"/>
      <c r="AO27" s="279"/>
      <c r="AP27" s="279"/>
      <c r="AQ27" s="279"/>
      <c r="AR27" s="209">
        <f t="shared" si="1"/>
        <v>0</v>
      </c>
      <c r="AS27" s="209"/>
      <c r="AT27" s="209"/>
      <c r="AU27" s="209"/>
      <c r="AV27" s="209"/>
      <c r="AW27" s="209"/>
      <c r="AX27" s="209"/>
      <c r="AY27" s="198">
        <f t="shared" si="19"/>
        <v>0</v>
      </c>
      <c r="AZ27" s="198"/>
      <c r="BA27" s="198"/>
      <c r="BB27" s="198"/>
      <c r="BC27" s="198"/>
      <c r="BD27" s="198"/>
      <c r="BE27" s="198"/>
      <c r="BF27" s="279">
        <v>0</v>
      </c>
      <c r="BG27" s="279"/>
      <c r="BH27" s="279"/>
      <c r="BI27" s="279"/>
      <c r="BJ27" s="279"/>
      <c r="BK27" s="279"/>
      <c r="BL27" s="279"/>
      <c r="BM27" s="279">
        <v>0</v>
      </c>
      <c r="BN27" s="279"/>
      <c r="BO27" s="279"/>
      <c r="BP27" s="279"/>
      <c r="BQ27" s="279"/>
      <c r="BR27" s="279"/>
      <c r="BS27" s="279"/>
      <c r="BT27" s="278"/>
      <c r="BU27" s="278"/>
      <c r="BV27" s="278"/>
      <c r="BW27" s="278"/>
      <c r="BX27" s="278"/>
      <c r="BY27" s="278"/>
      <c r="BZ27" s="278"/>
      <c r="CA27" s="278"/>
      <c r="CB27" s="278"/>
      <c r="CC27" s="198">
        <f t="shared" si="2"/>
        <v>0</v>
      </c>
      <c r="CD27" s="198"/>
      <c r="CE27" s="198"/>
      <c r="CF27" s="198"/>
      <c r="CG27" s="198"/>
      <c r="CH27" s="198"/>
      <c r="CI27" s="198"/>
      <c r="CJ27" s="198">
        <f t="shared" si="3"/>
        <v>0</v>
      </c>
      <c r="CK27" s="198"/>
      <c r="CL27" s="198"/>
      <c r="CM27" s="198"/>
      <c r="CN27" s="198"/>
      <c r="CO27" s="198"/>
      <c r="CP27" s="198"/>
      <c r="CQ27" s="191">
        <f t="shared" si="4"/>
        <v>0</v>
      </c>
      <c r="CR27" s="191"/>
      <c r="CS27" s="191"/>
      <c r="CT27" s="191"/>
      <c r="CU27" s="191"/>
      <c r="CV27" s="191"/>
      <c r="CW27" s="191"/>
      <c r="CX27" s="191"/>
      <c r="CY27" s="280"/>
      <c r="CZ27" s="281"/>
      <c r="DA27" s="281"/>
      <c r="DB27" s="281"/>
      <c r="DC27" s="281"/>
      <c r="DD27" s="281"/>
      <c r="DE27" s="281"/>
      <c r="DF27" s="281"/>
      <c r="DG27" s="281"/>
      <c r="DH27" s="281"/>
      <c r="DI27" s="281"/>
      <c r="DJ27" s="195" t="str">
        <f t="shared" si="5"/>
        <v>Нефёдов С.Н.</v>
      </c>
      <c r="DK27" s="196"/>
      <c r="DL27" s="196"/>
      <c r="DM27" s="196"/>
      <c r="DN27" s="196"/>
      <c r="DO27" s="196"/>
      <c r="DP27" s="196"/>
      <c r="DQ27" s="196"/>
      <c r="DR27" s="196"/>
      <c r="DS27" s="197"/>
      <c r="DT27" s="195" t="str">
        <f t="shared" si="6"/>
        <v>Нефёдов С.Н.</v>
      </c>
      <c r="DU27" s="196"/>
      <c r="DV27" s="196"/>
      <c r="DW27" s="196"/>
      <c r="DX27" s="196"/>
      <c r="DY27" s="196"/>
      <c r="DZ27" s="196"/>
      <c r="EA27" s="196"/>
      <c r="EB27" s="196"/>
      <c r="EC27" s="197"/>
      <c r="ED27" s="280"/>
      <c r="EE27" s="281"/>
      <c r="EF27" s="281"/>
      <c r="EG27" s="281"/>
      <c r="EH27" s="281"/>
      <c r="EI27" s="281"/>
      <c r="EJ27" s="281"/>
      <c r="EK27" s="281"/>
      <c r="EL27" s="281"/>
      <c r="EM27" s="281"/>
      <c r="EN27" s="280"/>
      <c r="EO27" s="281"/>
      <c r="EP27" s="281"/>
      <c r="EQ27" s="281"/>
      <c r="ER27" s="281"/>
      <c r="ES27" s="281"/>
      <c r="ET27" s="281"/>
      <c r="EU27" s="281"/>
      <c r="EV27" s="281"/>
      <c r="EW27" s="281"/>
      <c r="EX27" s="281"/>
      <c r="EY27" s="281"/>
      <c r="EZ27" s="281"/>
      <c r="FA27" s="281"/>
      <c r="FB27" s="281"/>
      <c r="FC27" s="281"/>
      <c r="FD27" s="281"/>
      <c r="FE27" s="281"/>
      <c r="FF27" s="281"/>
      <c r="FG27" s="281"/>
      <c r="FH27" s="25"/>
      <c r="FI27" s="91"/>
      <c r="FJ27" s="62"/>
      <c r="FK27" s="65">
        <f t="shared" si="7"/>
        <v>0</v>
      </c>
      <c r="FL27" s="66">
        <f t="shared" si="8"/>
        <v>0</v>
      </c>
      <c r="FM27" s="67">
        <f t="shared" si="9"/>
        <v>0</v>
      </c>
      <c r="FN27" s="86">
        <f t="shared" si="10"/>
        <v>0</v>
      </c>
      <c r="FO27" s="84">
        <f t="shared" si="11"/>
        <v>0</v>
      </c>
      <c r="FP27" s="67">
        <f t="shared" si="12"/>
        <v>0</v>
      </c>
      <c r="FQ27" s="25"/>
      <c r="FR27" s="47">
        <f t="shared" si="13"/>
        <v>0</v>
      </c>
      <c r="FS27" s="41">
        <f t="shared" si="14"/>
        <v>0</v>
      </c>
      <c r="FT27" s="41">
        <f t="shared" si="15"/>
        <v>0</v>
      </c>
      <c r="FU27" s="48">
        <f t="shared" si="16"/>
        <v>0</v>
      </c>
      <c r="FV27" s="1"/>
      <c r="FW27" s="146">
        <f t="shared" si="17"/>
        <v>0</v>
      </c>
      <c r="FX27" s="147">
        <f t="shared" si="20"/>
        <v>0</v>
      </c>
      <c r="FY27" s="144">
        <f t="shared" si="21"/>
        <v>0</v>
      </c>
      <c r="FZ27" s="148">
        <v>0</v>
      </c>
      <c r="GB27" s="36"/>
      <c r="GC27" s="36"/>
      <c r="GD27" s="36"/>
      <c r="GE27" s="36"/>
      <c r="GF27" s="36"/>
      <c r="GG27" s="36"/>
      <c r="GH27" s="36"/>
      <c r="GI27" s="36"/>
      <c r="GJ27" s="36"/>
    </row>
    <row r="28" spans="2:192" ht="19.5" customHeight="1" thickBot="1" thickTop="1">
      <c r="B28" s="248">
        <v>41653</v>
      </c>
      <c r="C28" s="249"/>
      <c r="D28" s="249"/>
      <c r="E28" s="249"/>
      <c r="F28" s="249"/>
      <c r="G28" s="249"/>
      <c r="H28" s="249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08">
        <f t="shared" si="0"/>
        <v>0</v>
      </c>
      <c r="V28" s="208"/>
      <c r="W28" s="208"/>
      <c r="X28" s="208"/>
      <c r="Y28" s="208"/>
      <c r="Z28" s="208"/>
      <c r="AA28" s="208"/>
      <c r="AB28" s="208"/>
      <c r="AC28" s="208"/>
      <c r="AD28" s="198">
        <f t="shared" si="18"/>
        <v>0</v>
      </c>
      <c r="AE28" s="198"/>
      <c r="AF28" s="198"/>
      <c r="AG28" s="198"/>
      <c r="AH28" s="198"/>
      <c r="AI28" s="198"/>
      <c r="AJ28" s="198"/>
      <c r="AK28" s="279">
        <v>0</v>
      </c>
      <c r="AL28" s="279"/>
      <c r="AM28" s="279"/>
      <c r="AN28" s="279"/>
      <c r="AO28" s="279"/>
      <c r="AP28" s="279"/>
      <c r="AQ28" s="279"/>
      <c r="AR28" s="209">
        <f t="shared" si="1"/>
        <v>0</v>
      </c>
      <c r="AS28" s="209"/>
      <c r="AT28" s="209"/>
      <c r="AU28" s="209"/>
      <c r="AV28" s="209"/>
      <c r="AW28" s="209"/>
      <c r="AX28" s="209"/>
      <c r="AY28" s="198">
        <f t="shared" si="19"/>
        <v>0</v>
      </c>
      <c r="AZ28" s="198"/>
      <c r="BA28" s="198"/>
      <c r="BB28" s="198"/>
      <c r="BC28" s="198"/>
      <c r="BD28" s="198"/>
      <c r="BE28" s="198"/>
      <c r="BF28" s="279">
        <v>0</v>
      </c>
      <c r="BG28" s="279"/>
      <c r="BH28" s="279"/>
      <c r="BI28" s="279"/>
      <c r="BJ28" s="279"/>
      <c r="BK28" s="279"/>
      <c r="BL28" s="279"/>
      <c r="BM28" s="279">
        <v>0</v>
      </c>
      <c r="BN28" s="279"/>
      <c r="BO28" s="279"/>
      <c r="BP28" s="279"/>
      <c r="BQ28" s="279"/>
      <c r="BR28" s="279"/>
      <c r="BS28" s="279"/>
      <c r="BT28" s="278"/>
      <c r="BU28" s="278"/>
      <c r="BV28" s="278"/>
      <c r="BW28" s="278"/>
      <c r="BX28" s="278"/>
      <c r="BY28" s="278"/>
      <c r="BZ28" s="278"/>
      <c r="CA28" s="278"/>
      <c r="CB28" s="278"/>
      <c r="CC28" s="198">
        <f t="shared" si="2"/>
        <v>0</v>
      </c>
      <c r="CD28" s="198"/>
      <c r="CE28" s="198"/>
      <c r="CF28" s="198"/>
      <c r="CG28" s="198"/>
      <c r="CH28" s="198"/>
      <c r="CI28" s="198"/>
      <c r="CJ28" s="198">
        <f t="shared" si="3"/>
        <v>0</v>
      </c>
      <c r="CK28" s="198"/>
      <c r="CL28" s="198"/>
      <c r="CM28" s="198"/>
      <c r="CN28" s="198"/>
      <c r="CO28" s="198"/>
      <c r="CP28" s="198"/>
      <c r="CQ28" s="191">
        <f t="shared" si="4"/>
        <v>0</v>
      </c>
      <c r="CR28" s="191"/>
      <c r="CS28" s="191"/>
      <c r="CT28" s="191"/>
      <c r="CU28" s="191"/>
      <c r="CV28" s="191"/>
      <c r="CW28" s="191"/>
      <c r="CX28" s="191"/>
      <c r="CY28" s="280"/>
      <c r="CZ28" s="281"/>
      <c r="DA28" s="281"/>
      <c r="DB28" s="281"/>
      <c r="DC28" s="281"/>
      <c r="DD28" s="281"/>
      <c r="DE28" s="281"/>
      <c r="DF28" s="281"/>
      <c r="DG28" s="281"/>
      <c r="DH28" s="281"/>
      <c r="DI28" s="281"/>
      <c r="DJ28" s="195" t="str">
        <f t="shared" si="5"/>
        <v>Нефёдов С.Н.</v>
      </c>
      <c r="DK28" s="196"/>
      <c r="DL28" s="196"/>
      <c r="DM28" s="196"/>
      <c r="DN28" s="196"/>
      <c r="DO28" s="196"/>
      <c r="DP28" s="196"/>
      <c r="DQ28" s="196"/>
      <c r="DR28" s="196"/>
      <c r="DS28" s="197"/>
      <c r="DT28" s="195" t="str">
        <f t="shared" si="6"/>
        <v>Нефёдов С.Н.</v>
      </c>
      <c r="DU28" s="196"/>
      <c r="DV28" s="196"/>
      <c r="DW28" s="196"/>
      <c r="DX28" s="196"/>
      <c r="DY28" s="196"/>
      <c r="DZ28" s="196"/>
      <c r="EA28" s="196"/>
      <c r="EB28" s="196"/>
      <c r="EC28" s="197"/>
      <c r="ED28" s="280"/>
      <c r="EE28" s="281"/>
      <c r="EF28" s="281"/>
      <c r="EG28" s="281"/>
      <c r="EH28" s="281"/>
      <c r="EI28" s="281"/>
      <c r="EJ28" s="281"/>
      <c r="EK28" s="281"/>
      <c r="EL28" s="281"/>
      <c r="EM28" s="281"/>
      <c r="EN28" s="280"/>
      <c r="EO28" s="281"/>
      <c r="EP28" s="281"/>
      <c r="EQ28" s="281"/>
      <c r="ER28" s="281"/>
      <c r="ES28" s="281"/>
      <c r="ET28" s="281"/>
      <c r="EU28" s="281"/>
      <c r="EV28" s="281"/>
      <c r="EW28" s="281"/>
      <c r="EX28" s="281"/>
      <c r="EY28" s="281"/>
      <c r="EZ28" s="281"/>
      <c r="FA28" s="281"/>
      <c r="FB28" s="281"/>
      <c r="FC28" s="281"/>
      <c r="FD28" s="281"/>
      <c r="FE28" s="281"/>
      <c r="FF28" s="281"/>
      <c r="FG28" s="281"/>
      <c r="FH28" s="25"/>
      <c r="FI28" s="91"/>
      <c r="FJ28" s="62"/>
      <c r="FK28" s="65">
        <f t="shared" si="7"/>
        <v>0</v>
      </c>
      <c r="FL28" s="66">
        <f t="shared" si="8"/>
        <v>0</v>
      </c>
      <c r="FM28" s="67">
        <f t="shared" si="9"/>
        <v>0</v>
      </c>
      <c r="FN28" s="86">
        <f t="shared" si="10"/>
        <v>0</v>
      </c>
      <c r="FO28" s="84">
        <f t="shared" si="11"/>
        <v>0</v>
      </c>
      <c r="FP28" s="67">
        <f t="shared" si="12"/>
        <v>0</v>
      </c>
      <c r="FQ28" s="25"/>
      <c r="FR28" s="47">
        <f t="shared" si="13"/>
        <v>0</v>
      </c>
      <c r="FS28" s="41">
        <f t="shared" si="14"/>
        <v>0</v>
      </c>
      <c r="FT28" s="41">
        <f t="shared" si="15"/>
        <v>0</v>
      </c>
      <c r="FU28" s="48">
        <f t="shared" si="16"/>
        <v>0</v>
      </c>
      <c r="FV28" s="1"/>
      <c r="FW28" s="146">
        <f t="shared" si="17"/>
        <v>0</v>
      </c>
      <c r="FX28" s="147">
        <f t="shared" si="20"/>
        <v>0</v>
      </c>
      <c r="FY28" s="144">
        <f t="shared" si="21"/>
        <v>0</v>
      </c>
      <c r="FZ28" s="148">
        <v>0</v>
      </c>
      <c r="GB28" s="36"/>
      <c r="GC28" s="36"/>
      <c r="GD28" s="36"/>
      <c r="GE28" s="36"/>
      <c r="GF28" s="36"/>
      <c r="GG28" s="36"/>
      <c r="GH28" s="36"/>
      <c r="GI28" s="36"/>
      <c r="GJ28" s="36"/>
    </row>
    <row r="29" spans="2:192" ht="19.5" customHeight="1" thickBot="1" thickTop="1">
      <c r="B29" s="248">
        <v>41654</v>
      </c>
      <c r="C29" s="249"/>
      <c r="D29" s="249"/>
      <c r="E29" s="249"/>
      <c r="F29" s="249"/>
      <c r="G29" s="249"/>
      <c r="H29" s="249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08">
        <f t="shared" si="0"/>
        <v>0</v>
      </c>
      <c r="V29" s="208"/>
      <c r="W29" s="208"/>
      <c r="X29" s="208"/>
      <c r="Y29" s="208"/>
      <c r="Z29" s="208"/>
      <c r="AA29" s="208"/>
      <c r="AB29" s="208"/>
      <c r="AC29" s="208"/>
      <c r="AD29" s="198">
        <f t="shared" si="18"/>
        <v>0</v>
      </c>
      <c r="AE29" s="198"/>
      <c r="AF29" s="198"/>
      <c r="AG29" s="198"/>
      <c r="AH29" s="198"/>
      <c r="AI29" s="198"/>
      <c r="AJ29" s="198"/>
      <c r="AK29" s="279">
        <v>0</v>
      </c>
      <c r="AL29" s="279"/>
      <c r="AM29" s="279"/>
      <c r="AN29" s="279"/>
      <c r="AO29" s="279"/>
      <c r="AP29" s="279"/>
      <c r="AQ29" s="279"/>
      <c r="AR29" s="209">
        <f t="shared" si="1"/>
        <v>0</v>
      </c>
      <c r="AS29" s="209"/>
      <c r="AT29" s="209"/>
      <c r="AU29" s="209"/>
      <c r="AV29" s="209"/>
      <c r="AW29" s="209"/>
      <c r="AX29" s="209"/>
      <c r="AY29" s="198">
        <f t="shared" si="19"/>
        <v>0</v>
      </c>
      <c r="AZ29" s="198"/>
      <c r="BA29" s="198"/>
      <c r="BB29" s="198"/>
      <c r="BC29" s="198"/>
      <c r="BD29" s="198"/>
      <c r="BE29" s="198"/>
      <c r="BF29" s="279">
        <v>0</v>
      </c>
      <c r="BG29" s="279"/>
      <c r="BH29" s="279"/>
      <c r="BI29" s="279"/>
      <c r="BJ29" s="279"/>
      <c r="BK29" s="279"/>
      <c r="BL29" s="279"/>
      <c r="BM29" s="279">
        <v>0</v>
      </c>
      <c r="BN29" s="279"/>
      <c r="BO29" s="279"/>
      <c r="BP29" s="279"/>
      <c r="BQ29" s="279"/>
      <c r="BR29" s="279"/>
      <c r="BS29" s="279"/>
      <c r="BT29" s="278"/>
      <c r="BU29" s="278"/>
      <c r="BV29" s="278"/>
      <c r="BW29" s="278"/>
      <c r="BX29" s="278"/>
      <c r="BY29" s="278"/>
      <c r="BZ29" s="278"/>
      <c r="CA29" s="278"/>
      <c r="CB29" s="278"/>
      <c r="CC29" s="198">
        <f t="shared" si="2"/>
        <v>0</v>
      </c>
      <c r="CD29" s="198"/>
      <c r="CE29" s="198"/>
      <c r="CF29" s="198"/>
      <c r="CG29" s="198"/>
      <c r="CH29" s="198"/>
      <c r="CI29" s="198"/>
      <c r="CJ29" s="198">
        <f t="shared" si="3"/>
        <v>0</v>
      </c>
      <c r="CK29" s="198"/>
      <c r="CL29" s="198"/>
      <c r="CM29" s="198"/>
      <c r="CN29" s="198"/>
      <c r="CO29" s="198"/>
      <c r="CP29" s="198"/>
      <c r="CQ29" s="191">
        <f t="shared" si="4"/>
        <v>0</v>
      </c>
      <c r="CR29" s="191"/>
      <c r="CS29" s="191"/>
      <c r="CT29" s="191"/>
      <c r="CU29" s="191"/>
      <c r="CV29" s="191"/>
      <c r="CW29" s="191"/>
      <c r="CX29" s="191"/>
      <c r="CY29" s="280"/>
      <c r="CZ29" s="281"/>
      <c r="DA29" s="281"/>
      <c r="DB29" s="281"/>
      <c r="DC29" s="281"/>
      <c r="DD29" s="281"/>
      <c r="DE29" s="281"/>
      <c r="DF29" s="281"/>
      <c r="DG29" s="281"/>
      <c r="DH29" s="281"/>
      <c r="DI29" s="281"/>
      <c r="DJ29" s="195" t="str">
        <f t="shared" si="5"/>
        <v>Нефёдов С.Н.</v>
      </c>
      <c r="DK29" s="196"/>
      <c r="DL29" s="196"/>
      <c r="DM29" s="196"/>
      <c r="DN29" s="196"/>
      <c r="DO29" s="196"/>
      <c r="DP29" s="196"/>
      <c r="DQ29" s="196"/>
      <c r="DR29" s="196"/>
      <c r="DS29" s="197"/>
      <c r="DT29" s="195" t="str">
        <f t="shared" si="6"/>
        <v>Нефёдов С.Н.</v>
      </c>
      <c r="DU29" s="196"/>
      <c r="DV29" s="196"/>
      <c r="DW29" s="196"/>
      <c r="DX29" s="196"/>
      <c r="DY29" s="196"/>
      <c r="DZ29" s="196"/>
      <c r="EA29" s="196"/>
      <c r="EB29" s="196"/>
      <c r="EC29" s="197"/>
      <c r="ED29" s="280"/>
      <c r="EE29" s="281"/>
      <c r="EF29" s="281"/>
      <c r="EG29" s="281"/>
      <c r="EH29" s="281"/>
      <c r="EI29" s="281"/>
      <c r="EJ29" s="281"/>
      <c r="EK29" s="281"/>
      <c r="EL29" s="281"/>
      <c r="EM29" s="281"/>
      <c r="EN29" s="280"/>
      <c r="EO29" s="281"/>
      <c r="EP29" s="281"/>
      <c r="EQ29" s="281"/>
      <c r="ER29" s="281"/>
      <c r="ES29" s="281"/>
      <c r="ET29" s="281"/>
      <c r="EU29" s="281"/>
      <c r="EV29" s="281"/>
      <c r="EW29" s="281"/>
      <c r="EX29" s="281"/>
      <c r="EY29" s="281"/>
      <c r="EZ29" s="281"/>
      <c r="FA29" s="281"/>
      <c r="FB29" s="281"/>
      <c r="FC29" s="281"/>
      <c r="FD29" s="281"/>
      <c r="FE29" s="281"/>
      <c r="FF29" s="281"/>
      <c r="FG29" s="281"/>
      <c r="FH29" s="25"/>
      <c r="FI29" s="91"/>
      <c r="FJ29" s="62"/>
      <c r="FK29" s="65">
        <f t="shared" si="7"/>
        <v>0</v>
      </c>
      <c r="FL29" s="66">
        <f t="shared" si="8"/>
        <v>0</v>
      </c>
      <c r="FM29" s="67">
        <f t="shared" si="9"/>
        <v>0</v>
      </c>
      <c r="FN29" s="86">
        <f t="shared" si="10"/>
        <v>0</v>
      </c>
      <c r="FO29" s="84">
        <f t="shared" si="11"/>
        <v>0</v>
      </c>
      <c r="FP29" s="67">
        <f t="shared" si="12"/>
        <v>0</v>
      </c>
      <c r="FQ29" s="25"/>
      <c r="FR29" s="47">
        <f t="shared" si="13"/>
        <v>0</v>
      </c>
      <c r="FS29" s="41">
        <f t="shared" si="14"/>
        <v>0</v>
      </c>
      <c r="FT29" s="41">
        <f t="shared" si="15"/>
        <v>0</v>
      </c>
      <c r="FU29" s="48">
        <f t="shared" si="16"/>
        <v>0</v>
      </c>
      <c r="FV29" s="1"/>
      <c r="FW29" s="146">
        <f t="shared" si="17"/>
        <v>0</v>
      </c>
      <c r="FX29" s="147">
        <f t="shared" si="20"/>
        <v>0</v>
      </c>
      <c r="FY29" s="144">
        <f t="shared" si="21"/>
        <v>0</v>
      </c>
      <c r="FZ29" s="148">
        <v>0</v>
      </c>
      <c r="GB29" s="36"/>
      <c r="GC29" s="36"/>
      <c r="GD29" s="36"/>
      <c r="GE29" s="36"/>
      <c r="GF29" s="36"/>
      <c r="GG29" s="36"/>
      <c r="GH29" s="36"/>
      <c r="GI29" s="36"/>
      <c r="GJ29" s="36"/>
    </row>
    <row r="30" spans="2:192" ht="19.5" customHeight="1" thickBot="1" thickTop="1">
      <c r="B30" s="248">
        <v>41655</v>
      </c>
      <c r="C30" s="249"/>
      <c r="D30" s="249"/>
      <c r="E30" s="249"/>
      <c r="F30" s="249"/>
      <c r="G30" s="249"/>
      <c r="H30" s="249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08">
        <f t="shared" si="0"/>
        <v>0</v>
      </c>
      <c r="V30" s="208"/>
      <c r="W30" s="208"/>
      <c r="X30" s="208"/>
      <c r="Y30" s="208"/>
      <c r="Z30" s="208"/>
      <c r="AA30" s="208"/>
      <c r="AB30" s="208"/>
      <c r="AC30" s="208"/>
      <c r="AD30" s="198">
        <f t="shared" si="18"/>
        <v>0</v>
      </c>
      <c r="AE30" s="198"/>
      <c r="AF30" s="198"/>
      <c r="AG30" s="198"/>
      <c r="AH30" s="198"/>
      <c r="AI30" s="198"/>
      <c r="AJ30" s="198"/>
      <c r="AK30" s="279">
        <v>0</v>
      </c>
      <c r="AL30" s="279"/>
      <c r="AM30" s="279"/>
      <c r="AN30" s="279"/>
      <c r="AO30" s="279"/>
      <c r="AP30" s="279"/>
      <c r="AQ30" s="279"/>
      <c r="AR30" s="209">
        <f t="shared" si="1"/>
        <v>0</v>
      </c>
      <c r="AS30" s="209"/>
      <c r="AT30" s="209"/>
      <c r="AU30" s="209"/>
      <c r="AV30" s="209"/>
      <c r="AW30" s="209"/>
      <c r="AX30" s="209"/>
      <c r="AY30" s="198">
        <f t="shared" si="19"/>
        <v>0</v>
      </c>
      <c r="AZ30" s="198"/>
      <c r="BA30" s="198"/>
      <c r="BB30" s="198"/>
      <c r="BC30" s="198"/>
      <c r="BD30" s="198"/>
      <c r="BE30" s="198"/>
      <c r="BF30" s="279">
        <v>0</v>
      </c>
      <c r="BG30" s="279"/>
      <c r="BH30" s="279"/>
      <c r="BI30" s="279"/>
      <c r="BJ30" s="279"/>
      <c r="BK30" s="279"/>
      <c r="BL30" s="279"/>
      <c r="BM30" s="279">
        <v>0</v>
      </c>
      <c r="BN30" s="279"/>
      <c r="BO30" s="279"/>
      <c r="BP30" s="279"/>
      <c r="BQ30" s="279"/>
      <c r="BR30" s="279"/>
      <c r="BS30" s="279"/>
      <c r="BT30" s="278"/>
      <c r="BU30" s="278"/>
      <c r="BV30" s="278"/>
      <c r="BW30" s="278"/>
      <c r="BX30" s="278"/>
      <c r="BY30" s="278"/>
      <c r="BZ30" s="278"/>
      <c r="CA30" s="278"/>
      <c r="CB30" s="278"/>
      <c r="CC30" s="198">
        <f t="shared" si="2"/>
        <v>0</v>
      </c>
      <c r="CD30" s="198"/>
      <c r="CE30" s="198"/>
      <c r="CF30" s="198"/>
      <c r="CG30" s="198"/>
      <c r="CH30" s="198"/>
      <c r="CI30" s="198"/>
      <c r="CJ30" s="198">
        <f t="shared" si="3"/>
        <v>0</v>
      </c>
      <c r="CK30" s="198"/>
      <c r="CL30" s="198"/>
      <c r="CM30" s="198"/>
      <c r="CN30" s="198"/>
      <c r="CO30" s="198"/>
      <c r="CP30" s="198"/>
      <c r="CQ30" s="191">
        <f aca="true" t="shared" si="22" ref="CQ30:CQ43">IF(I30="",0,CC30-CJ30)</f>
        <v>0</v>
      </c>
      <c r="CR30" s="191"/>
      <c r="CS30" s="191"/>
      <c r="CT30" s="191"/>
      <c r="CU30" s="191"/>
      <c r="CV30" s="191"/>
      <c r="CW30" s="191"/>
      <c r="CX30" s="191"/>
      <c r="CY30" s="192" t="s">
        <v>75</v>
      </c>
      <c r="CZ30" s="193" t="s">
        <v>75</v>
      </c>
      <c r="DA30" s="193"/>
      <c r="DB30" s="193"/>
      <c r="DC30" s="193"/>
      <c r="DD30" s="193"/>
      <c r="DE30" s="193"/>
      <c r="DF30" s="193"/>
      <c r="DG30" s="193"/>
      <c r="DH30" s="193"/>
      <c r="DI30" s="194"/>
      <c r="DJ30" s="195" t="str">
        <f t="shared" si="5"/>
        <v>Нефёдов С.Н.</v>
      </c>
      <c r="DK30" s="196"/>
      <c r="DL30" s="196"/>
      <c r="DM30" s="196"/>
      <c r="DN30" s="196"/>
      <c r="DO30" s="196"/>
      <c r="DP30" s="196"/>
      <c r="DQ30" s="196"/>
      <c r="DR30" s="196"/>
      <c r="DS30" s="197"/>
      <c r="DT30" s="195" t="str">
        <f t="shared" si="6"/>
        <v>Нефёдов С.Н.</v>
      </c>
      <c r="DU30" s="196"/>
      <c r="DV30" s="196"/>
      <c r="DW30" s="196"/>
      <c r="DX30" s="196"/>
      <c r="DY30" s="196"/>
      <c r="DZ30" s="196"/>
      <c r="EA30" s="196"/>
      <c r="EB30" s="196"/>
      <c r="EC30" s="197"/>
      <c r="ED30" s="192"/>
      <c r="EE30" s="193" t="s">
        <v>46</v>
      </c>
      <c r="EF30" s="193"/>
      <c r="EG30" s="193"/>
      <c r="EH30" s="193"/>
      <c r="EI30" s="193"/>
      <c r="EJ30" s="193"/>
      <c r="EK30" s="193"/>
      <c r="EL30" s="193"/>
      <c r="EM30" s="194"/>
      <c r="EN30" s="192" t="s">
        <v>75</v>
      </c>
      <c r="EO30" s="193" t="s">
        <v>75</v>
      </c>
      <c r="EP30" s="193"/>
      <c r="EQ30" s="193"/>
      <c r="ER30" s="193"/>
      <c r="ES30" s="193"/>
      <c r="ET30" s="193"/>
      <c r="EU30" s="193"/>
      <c r="EV30" s="193"/>
      <c r="EW30" s="194"/>
      <c r="EX30" s="180" t="s">
        <v>75</v>
      </c>
      <c r="EY30" s="181" t="s">
        <v>75</v>
      </c>
      <c r="EZ30" s="181"/>
      <c r="FA30" s="181"/>
      <c r="FB30" s="181"/>
      <c r="FC30" s="181"/>
      <c r="FD30" s="181"/>
      <c r="FE30" s="181"/>
      <c r="FF30" s="181"/>
      <c r="FG30" s="182"/>
      <c r="FH30" s="25"/>
      <c r="FI30" s="91"/>
      <c r="FJ30" s="62"/>
      <c r="FK30" s="65">
        <f t="shared" si="7"/>
        <v>0</v>
      </c>
      <c r="FL30" s="66">
        <f t="shared" si="8"/>
        <v>0</v>
      </c>
      <c r="FM30" s="67">
        <f t="shared" si="9"/>
        <v>0</v>
      </c>
      <c r="FN30" s="86">
        <f t="shared" si="10"/>
        <v>0</v>
      </c>
      <c r="FO30" s="84">
        <f t="shared" si="11"/>
        <v>0</v>
      </c>
      <c r="FP30" s="67">
        <f t="shared" si="12"/>
        <v>0</v>
      </c>
      <c r="FQ30" s="25"/>
      <c r="FR30" s="47">
        <f t="shared" si="13"/>
        <v>0</v>
      </c>
      <c r="FS30" s="41">
        <f t="shared" si="14"/>
        <v>0</v>
      </c>
      <c r="FT30" s="41">
        <f t="shared" si="15"/>
        <v>0</v>
      </c>
      <c r="FU30" s="48">
        <f t="shared" si="16"/>
        <v>0</v>
      </c>
      <c r="FV30" s="1"/>
      <c r="FW30" s="146">
        <f t="shared" si="17"/>
        <v>0</v>
      </c>
      <c r="FX30" s="147">
        <f t="shared" si="20"/>
        <v>0</v>
      </c>
      <c r="FY30" s="144">
        <f t="shared" si="21"/>
        <v>0</v>
      </c>
      <c r="FZ30" s="148">
        <v>0</v>
      </c>
      <c r="GB30" s="36"/>
      <c r="GC30" s="36"/>
      <c r="GD30" s="36"/>
      <c r="GE30" s="36"/>
      <c r="GF30" s="36"/>
      <c r="GG30" s="36"/>
      <c r="GH30" s="36"/>
      <c r="GI30" s="36"/>
      <c r="GJ30" s="36"/>
    </row>
    <row r="31" spans="2:192" ht="19.5" customHeight="1" thickBot="1" thickTop="1">
      <c r="B31" s="248">
        <v>41656</v>
      </c>
      <c r="C31" s="249"/>
      <c r="D31" s="249"/>
      <c r="E31" s="249"/>
      <c r="F31" s="249"/>
      <c r="G31" s="249"/>
      <c r="H31" s="249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08">
        <f t="shared" si="0"/>
        <v>0</v>
      </c>
      <c r="V31" s="208"/>
      <c r="W31" s="208"/>
      <c r="X31" s="208"/>
      <c r="Y31" s="208"/>
      <c r="Z31" s="208"/>
      <c r="AA31" s="208"/>
      <c r="AB31" s="208"/>
      <c r="AC31" s="208"/>
      <c r="AD31" s="198">
        <f t="shared" si="18"/>
        <v>0</v>
      </c>
      <c r="AE31" s="198"/>
      <c r="AF31" s="198"/>
      <c r="AG31" s="198"/>
      <c r="AH31" s="198"/>
      <c r="AI31" s="198"/>
      <c r="AJ31" s="198"/>
      <c r="AK31" s="279">
        <v>0</v>
      </c>
      <c r="AL31" s="279"/>
      <c r="AM31" s="279"/>
      <c r="AN31" s="279"/>
      <c r="AO31" s="279"/>
      <c r="AP31" s="279"/>
      <c r="AQ31" s="279"/>
      <c r="AR31" s="209">
        <f t="shared" si="1"/>
        <v>0</v>
      </c>
      <c r="AS31" s="209"/>
      <c r="AT31" s="209"/>
      <c r="AU31" s="209"/>
      <c r="AV31" s="209"/>
      <c r="AW31" s="209"/>
      <c r="AX31" s="209"/>
      <c r="AY31" s="198">
        <f t="shared" si="19"/>
        <v>0</v>
      </c>
      <c r="AZ31" s="198"/>
      <c r="BA31" s="198"/>
      <c r="BB31" s="198"/>
      <c r="BC31" s="198"/>
      <c r="BD31" s="198"/>
      <c r="BE31" s="198"/>
      <c r="BF31" s="279">
        <v>0</v>
      </c>
      <c r="BG31" s="279"/>
      <c r="BH31" s="279"/>
      <c r="BI31" s="279"/>
      <c r="BJ31" s="279"/>
      <c r="BK31" s="279"/>
      <c r="BL31" s="279"/>
      <c r="BM31" s="199">
        <v>0</v>
      </c>
      <c r="BN31" s="200"/>
      <c r="BO31" s="200"/>
      <c r="BP31" s="200"/>
      <c r="BQ31" s="200"/>
      <c r="BR31" s="200"/>
      <c r="BS31" s="201"/>
      <c r="BT31" s="202" t="s">
        <v>75</v>
      </c>
      <c r="BU31" s="203" t="s">
        <v>75</v>
      </c>
      <c r="BV31" s="203"/>
      <c r="BW31" s="203"/>
      <c r="BX31" s="203"/>
      <c r="BY31" s="203"/>
      <c r="BZ31" s="203"/>
      <c r="CA31" s="203"/>
      <c r="CB31" s="204"/>
      <c r="CC31" s="198">
        <f t="shared" si="2"/>
        <v>0</v>
      </c>
      <c r="CD31" s="198"/>
      <c r="CE31" s="198"/>
      <c r="CF31" s="198"/>
      <c r="CG31" s="198"/>
      <c r="CH31" s="198"/>
      <c r="CI31" s="198"/>
      <c r="CJ31" s="198">
        <f t="shared" si="3"/>
        <v>0</v>
      </c>
      <c r="CK31" s="198"/>
      <c r="CL31" s="198"/>
      <c r="CM31" s="198"/>
      <c r="CN31" s="198"/>
      <c r="CO31" s="198"/>
      <c r="CP31" s="198"/>
      <c r="CQ31" s="191">
        <f t="shared" si="22"/>
        <v>0</v>
      </c>
      <c r="CR31" s="191"/>
      <c r="CS31" s="191"/>
      <c r="CT31" s="191"/>
      <c r="CU31" s="191"/>
      <c r="CV31" s="191"/>
      <c r="CW31" s="191"/>
      <c r="CX31" s="191"/>
      <c r="CY31" s="192" t="s">
        <v>75</v>
      </c>
      <c r="CZ31" s="193" t="s">
        <v>75</v>
      </c>
      <c r="DA31" s="193"/>
      <c r="DB31" s="193"/>
      <c r="DC31" s="193"/>
      <c r="DD31" s="193"/>
      <c r="DE31" s="193"/>
      <c r="DF31" s="193"/>
      <c r="DG31" s="193"/>
      <c r="DH31" s="193"/>
      <c r="DI31" s="194"/>
      <c r="DJ31" s="195" t="str">
        <f t="shared" si="5"/>
        <v>Нефёдов С.Н.</v>
      </c>
      <c r="DK31" s="196"/>
      <c r="DL31" s="196"/>
      <c r="DM31" s="196"/>
      <c r="DN31" s="196"/>
      <c r="DO31" s="196"/>
      <c r="DP31" s="196"/>
      <c r="DQ31" s="196"/>
      <c r="DR31" s="196"/>
      <c r="DS31" s="197"/>
      <c r="DT31" s="195" t="str">
        <f t="shared" si="6"/>
        <v>Нефёдов С.Н.</v>
      </c>
      <c r="DU31" s="196"/>
      <c r="DV31" s="196"/>
      <c r="DW31" s="196"/>
      <c r="DX31" s="196"/>
      <c r="DY31" s="196"/>
      <c r="DZ31" s="196"/>
      <c r="EA31" s="196"/>
      <c r="EB31" s="196"/>
      <c r="EC31" s="197"/>
      <c r="ED31" s="192"/>
      <c r="EE31" s="193" t="s">
        <v>46</v>
      </c>
      <c r="EF31" s="193"/>
      <c r="EG31" s="193"/>
      <c r="EH31" s="193"/>
      <c r="EI31" s="193"/>
      <c r="EJ31" s="193"/>
      <c r="EK31" s="193"/>
      <c r="EL31" s="193"/>
      <c r="EM31" s="194"/>
      <c r="EN31" s="192" t="s">
        <v>75</v>
      </c>
      <c r="EO31" s="193" t="s">
        <v>75</v>
      </c>
      <c r="EP31" s="193"/>
      <c r="EQ31" s="193"/>
      <c r="ER31" s="193"/>
      <c r="ES31" s="193"/>
      <c r="ET31" s="193"/>
      <c r="EU31" s="193"/>
      <c r="EV31" s="193"/>
      <c r="EW31" s="194"/>
      <c r="EX31" s="180" t="s">
        <v>75</v>
      </c>
      <c r="EY31" s="181" t="s">
        <v>75</v>
      </c>
      <c r="EZ31" s="181"/>
      <c r="FA31" s="181"/>
      <c r="FB31" s="181"/>
      <c r="FC31" s="181"/>
      <c r="FD31" s="181"/>
      <c r="FE31" s="181"/>
      <c r="FF31" s="181"/>
      <c r="FG31" s="182"/>
      <c r="FH31" s="25"/>
      <c r="FI31" s="91"/>
      <c r="FJ31" s="62"/>
      <c r="FK31" s="65">
        <f t="shared" si="7"/>
        <v>0</v>
      </c>
      <c r="FL31" s="66">
        <f t="shared" si="8"/>
        <v>0</v>
      </c>
      <c r="FM31" s="67">
        <f t="shared" si="9"/>
        <v>0</v>
      </c>
      <c r="FN31" s="86">
        <f t="shared" si="10"/>
        <v>0</v>
      </c>
      <c r="FO31" s="84">
        <f t="shared" si="11"/>
        <v>0</v>
      </c>
      <c r="FP31" s="67">
        <f t="shared" si="12"/>
        <v>0</v>
      </c>
      <c r="FQ31" s="25"/>
      <c r="FR31" s="47">
        <f t="shared" si="13"/>
        <v>0</v>
      </c>
      <c r="FS31" s="41">
        <f t="shared" si="14"/>
        <v>0</v>
      </c>
      <c r="FT31" s="41">
        <f t="shared" si="15"/>
        <v>0</v>
      </c>
      <c r="FU31" s="48">
        <f t="shared" si="16"/>
        <v>0</v>
      </c>
      <c r="FV31" s="1"/>
      <c r="FW31" s="146">
        <f t="shared" si="17"/>
        <v>0</v>
      </c>
      <c r="FX31" s="147">
        <f t="shared" si="20"/>
        <v>0</v>
      </c>
      <c r="FY31" s="144">
        <f t="shared" si="21"/>
        <v>0</v>
      </c>
      <c r="FZ31" s="148">
        <v>0</v>
      </c>
      <c r="GB31" s="36"/>
      <c r="GC31" s="36"/>
      <c r="GD31" s="36"/>
      <c r="GE31" s="36"/>
      <c r="GF31" s="36"/>
      <c r="GG31" s="36"/>
      <c r="GH31" s="36"/>
      <c r="GI31" s="36"/>
      <c r="GJ31" s="36"/>
    </row>
    <row r="32" spans="2:192" ht="20.25" customHeight="1" thickBot="1" thickTop="1">
      <c r="B32" s="210">
        <v>41659</v>
      </c>
      <c r="C32" s="211"/>
      <c r="D32" s="211"/>
      <c r="E32" s="211"/>
      <c r="F32" s="211"/>
      <c r="G32" s="211"/>
      <c r="H32" s="212"/>
      <c r="I32" s="205"/>
      <c r="J32" s="206"/>
      <c r="K32" s="206"/>
      <c r="L32" s="206"/>
      <c r="M32" s="206"/>
      <c r="N32" s="207"/>
      <c r="O32" s="205"/>
      <c r="P32" s="206"/>
      <c r="Q32" s="206"/>
      <c r="R32" s="206"/>
      <c r="S32" s="206"/>
      <c r="T32" s="207"/>
      <c r="U32" s="208">
        <f aca="true" t="shared" si="23" ref="U32:U42">O32-I32</f>
        <v>0</v>
      </c>
      <c r="V32" s="208"/>
      <c r="W32" s="208"/>
      <c r="X32" s="208"/>
      <c r="Y32" s="208"/>
      <c r="Z32" s="208"/>
      <c r="AA32" s="208"/>
      <c r="AB32" s="208"/>
      <c r="AC32" s="208"/>
      <c r="AD32" s="198">
        <f aca="true" t="shared" si="24" ref="AD32:AD42">AK31</f>
        <v>0</v>
      </c>
      <c r="AE32" s="198"/>
      <c r="AF32" s="198"/>
      <c r="AG32" s="198"/>
      <c r="AH32" s="198"/>
      <c r="AI32" s="198"/>
      <c r="AJ32" s="198"/>
      <c r="AK32" s="199"/>
      <c r="AL32" s="200"/>
      <c r="AM32" s="200"/>
      <c r="AN32" s="200"/>
      <c r="AO32" s="200"/>
      <c r="AP32" s="200"/>
      <c r="AQ32" s="201"/>
      <c r="AR32" s="209">
        <f aca="true" t="shared" si="25" ref="AR32:AR42">IF(I32="",0,AK32-AD32)</f>
        <v>0</v>
      </c>
      <c r="AS32" s="209"/>
      <c r="AT32" s="209"/>
      <c r="AU32" s="209"/>
      <c r="AV32" s="209"/>
      <c r="AW32" s="209"/>
      <c r="AX32" s="209"/>
      <c r="AY32" s="198">
        <f aca="true" t="shared" si="26" ref="AY32:AY42">IF(AR31=0,AY31+BM31,BF31)</f>
        <v>0</v>
      </c>
      <c r="AZ32" s="198"/>
      <c r="BA32" s="198"/>
      <c r="BB32" s="198"/>
      <c r="BC32" s="198"/>
      <c r="BD32" s="198"/>
      <c r="BE32" s="198"/>
      <c r="BF32" s="199"/>
      <c r="BG32" s="200"/>
      <c r="BH32" s="200"/>
      <c r="BI32" s="200"/>
      <c r="BJ32" s="200"/>
      <c r="BK32" s="200"/>
      <c r="BL32" s="201"/>
      <c r="BM32" s="199"/>
      <c r="BN32" s="200"/>
      <c r="BO32" s="200"/>
      <c r="BP32" s="200"/>
      <c r="BQ32" s="200"/>
      <c r="BR32" s="200"/>
      <c r="BS32" s="201"/>
      <c r="BT32" s="202" t="s">
        <v>75</v>
      </c>
      <c r="BU32" s="203" t="s">
        <v>75</v>
      </c>
      <c r="BV32" s="203"/>
      <c r="BW32" s="203"/>
      <c r="BX32" s="203"/>
      <c r="BY32" s="203"/>
      <c r="BZ32" s="203"/>
      <c r="CA32" s="203"/>
      <c r="CB32" s="204"/>
      <c r="CC32" s="198">
        <f aca="true" t="shared" si="27" ref="CC32:CC42">FW32</f>
        <v>0</v>
      </c>
      <c r="CD32" s="198"/>
      <c r="CE32" s="198"/>
      <c r="CF32" s="198"/>
      <c r="CG32" s="198"/>
      <c r="CH32" s="198"/>
      <c r="CI32" s="198"/>
      <c r="CJ32" s="198">
        <f aca="true" t="shared" si="28" ref="CJ32:CJ42">IF(AR32=0,0,AY32+BM32-BF32)</f>
        <v>0</v>
      </c>
      <c r="CK32" s="198"/>
      <c r="CL32" s="198"/>
      <c r="CM32" s="198"/>
      <c r="CN32" s="198"/>
      <c r="CO32" s="198"/>
      <c r="CP32" s="198"/>
      <c r="CQ32" s="191">
        <f t="shared" si="22"/>
        <v>0</v>
      </c>
      <c r="CR32" s="191"/>
      <c r="CS32" s="191"/>
      <c r="CT32" s="191"/>
      <c r="CU32" s="191"/>
      <c r="CV32" s="191"/>
      <c r="CW32" s="191"/>
      <c r="CX32" s="191"/>
      <c r="CY32" s="192" t="s">
        <v>75</v>
      </c>
      <c r="CZ32" s="193" t="s">
        <v>75</v>
      </c>
      <c r="DA32" s="193"/>
      <c r="DB32" s="193"/>
      <c r="DC32" s="193"/>
      <c r="DD32" s="193"/>
      <c r="DE32" s="193"/>
      <c r="DF32" s="193"/>
      <c r="DG32" s="193"/>
      <c r="DH32" s="193"/>
      <c r="DI32" s="194"/>
      <c r="DJ32" s="195" t="str">
        <f t="shared" si="5"/>
        <v>Нефёдов С.Н.</v>
      </c>
      <c r="DK32" s="196"/>
      <c r="DL32" s="196"/>
      <c r="DM32" s="196"/>
      <c r="DN32" s="196"/>
      <c r="DO32" s="196"/>
      <c r="DP32" s="196"/>
      <c r="DQ32" s="196"/>
      <c r="DR32" s="196"/>
      <c r="DS32" s="197"/>
      <c r="DT32" s="195" t="str">
        <f t="shared" si="6"/>
        <v>Нефёдов С.Н.</v>
      </c>
      <c r="DU32" s="196"/>
      <c r="DV32" s="196"/>
      <c r="DW32" s="196"/>
      <c r="DX32" s="196"/>
      <c r="DY32" s="196"/>
      <c r="DZ32" s="196"/>
      <c r="EA32" s="196"/>
      <c r="EB32" s="196"/>
      <c r="EC32" s="197"/>
      <c r="ED32" s="192"/>
      <c r="EE32" s="193" t="s">
        <v>46</v>
      </c>
      <c r="EF32" s="193"/>
      <c r="EG32" s="193"/>
      <c r="EH32" s="193"/>
      <c r="EI32" s="193"/>
      <c r="EJ32" s="193"/>
      <c r="EK32" s="193"/>
      <c r="EL32" s="193"/>
      <c r="EM32" s="194"/>
      <c r="EN32" s="192" t="s">
        <v>75</v>
      </c>
      <c r="EO32" s="193" t="s">
        <v>75</v>
      </c>
      <c r="EP32" s="193"/>
      <c r="EQ32" s="193"/>
      <c r="ER32" s="193"/>
      <c r="ES32" s="193"/>
      <c r="ET32" s="193"/>
      <c r="EU32" s="193"/>
      <c r="EV32" s="193"/>
      <c r="EW32" s="194"/>
      <c r="EX32" s="180" t="s">
        <v>75</v>
      </c>
      <c r="EY32" s="181" t="s">
        <v>75</v>
      </c>
      <c r="EZ32" s="181"/>
      <c r="FA32" s="181"/>
      <c r="FB32" s="181"/>
      <c r="FC32" s="181"/>
      <c r="FD32" s="181"/>
      <c r="FE32" s="181"/>
      <c r="FF32" s="181"/>
      <c r="FG32" s="182"/>
      <c r="FH32" s="25"/>
      <c r="FI32" s="91"/>
      <c r="FJ32" s="62"/>
      <c r="FK32" s="65">
        <f aca="true" t="shared" si="29" ref="FK32:FK42">IF(FI32="Летний период",BV84,0)</f>
        <v>0</v>
      </c>
      <c r="FL32" s="66">
        <f aca="true" t="shared" si="30" ref="FL32:FL42">IF(FI32="зимний период",BV84,0)</f>
        <v>0</v>
      </c>
      <c r="FM32" s="67">
        <f aca="true" t="shared" si="31" ref="FM32:FM42">IF(FI32="",BV84,0)</f>
        <v>0</v>
      </c>
      <c r="FN32" s="86">
        <f aca="true" t="shared" si="32" ref="FN32:FN42">IF(FI32="Летний период",CG84,0)</f>
        <v>0</v>
      </c>
      <c r="FO32" s="84">
        <f aca="true" t="shared" si="33" ref="FO32:FO42">IF(FI32="зимний период",CG84,0)</f>
        <v>0</v>
      </c>
      <c r="FP32" s="67">
        <f aca="true" t="shared" si="34" ref="FP32:FP42">IF(FI32="",CG84,0)</f>
        <v>0</v>
      </c>
      <c r="FQ32" s="25"/>
      <c r="FR32" s="47">
        <f aca="true" t="shared" si="35" ref="FR32:FR42">HOUR(U32)</f>
        <v>0</v>
      </c>
      <c r="FS32" s="41">
        <f aca="true" t="shared" si="36" ref="FS32:FS42">MINUTE(U32)</f>
        <v>0</v>
      </c>
      <c r="FT32" s="41">
        <f aca="true" t="shared" si="37" ref="FT32:FT42">((FS32-FU32)/60)+FR32</f>
        <v>0</v>
      </c>
      <c r="FU32" s="48">
        <f aca="true" t="shared" si="38" ref="FU32:FU42">MOD(FS32,60)</f>
        <v>0</v>
      </c>
      <c r="FV32" s="1"/>
      <c r="FW32" s="146">
        <f aca="true" t="shared" si="39" ref="FW32:FW42">IF(FI32="зимний период",ROUND((BV84*$B$87/100)+(CG84*$B$88/100),1),IF(FI32="",ROUND((BV84*($AL$51*$AE$55+$AL$51)/100)+(CG84*($AL$51*$AE$56+$AL$51)/100),1),IF(FI32="летний период",ROUND((BV84*$B$91/100)+(CG84*$B$92/100),1))))</f>
        <v>0</v>
      </c>
      <c r="FX32" s="147">
        <f t="shared" si="20"/>
        <v>0</v>
      </c>
      <c r="FY32" s="144">
        <f aca="true" t="shared" si="40" ref="FY32:FY42">FW32-FX32</f>
        <v>0</v>
      </c>
      <c r="FZ32" s="148">
        <v>0</v>
      </c>
      <c r="GB32" s="36"/>
      <c r="GC32" s="36"/>
      <c r="GD32" s="36"/>
      <c r="GE32" s="36"/>
      <c r="GF32" s="36"/>
      <c r="GG32" s="36"/>
      <c r="GH32" s="36"/>
      <c r="GI32" s="36"/>
      <c r="GJ32" s="36"/>
    </row>
    <row r="33" spans="2:192" ht="20.25" customHeight="1" thickBot="1" thickTop="1">
      <c r="B33" s="210">
        <v>41660</v>
      </c>
      <c r="C33" s="211"/>
      <c r="D33" s="211"/>
      <c r="E33" s="211"/>
      <c r="F33" s="211"/>
      <c r="G33" s="211"/>
      <c r="H33" s="212"/>
      <c r="I33" s="205"/>
      <c r="J33" s="206"/>
      <c r="K33" s="206"/>
      <c r="L33" s="206"/>
      <c r="M33" s="206"/>
      <c r="N33" s="207"/>
      <c r="O33" s="205"/>
      <c r="P33" s="206"/>
      <c r="Q33" s="206"/>
      <c r="R33" s="206"/>
      <c r="S33" s="206"/>
      <c r="T33" s="207"/>
      <c r="U33" s="208">
        <f t="shared" si="23"/>
        <v>0</v>
      </c>
      <c r="V33" s="208"/>
      <c r="W33" s="208"/>
      <c r="X33" s="208"/>
      <c r="Y33" s="208"/>
      <c r="Z33" s="208"/>
      <c r="AA33" s="208"/>
      <c r="AB33" s="208"/>
      <c r="AC33" s="208"/>
      <c r="AD33" s="198">
        <f t="shared" si="24"/>
        <v>0</v>
      </c>
      <c r="AE33" s="198"/>
      <c r="AF33" s="198"/>
      <c r="AG33" s="198"/>
      <c r="AH33" s="198"/>
      <c r="AI33" s="198"/>
      <c r="AJ33" s="198"/>
      <c r="AK33" s="199"/>
      <c r="AL33" s="200"/>
      <c r="AM33" s="200"/>
      <c r="AN33" s="200"/>
      <c r="AO33" s="200"/>
      <c r="AP33" s="200"/>
      <c r="AQ33" s="201"/>
      <c r="AR33" s="209">
        <f t="shared" si="25"/>
        <v>0</v>
      </c>
      <c r="AS33" s="209"/>
      <c r="AT33" s="209"/>
      <c r="AU33" s="209"/>
      <c r="AV33" s="209"/>
      <c r="AW33" s="209"/>
      <c r="AX33" s="209"/>
      <c r="AY33" s="198">
        <f t="shared" si="26"/>
        <v>0</v>
      </c>
      <c r="AZ33" s="198"/>
      <c r="BA33" s="198"/>
      <c r="BB33" s="198"/>
      <c r="BC33" s="198"/>
      <c r="BD33" s="198"/>
      <c r="BE33" s="198"/>
      <c r="BF33" s="199"/>
      <c r="BG33" s="200"/>
      <c r="BH33" s="200"/>
      <c r="BI33" s="200"/>
      <c r="BJ33" s="200"/>
      <c r="BK33" s="200"/>
      <c r="BL33" s="201"/>
      <c r="BM33" s="199"/>
      <c r="BN33" s="200"/>
      <c r="BO33" s="200"/>
      <c r="BP33" s="200"/>
      <c r="BQ33" s="200"/>
      <c r="BR33" s="200"/>
      <c r="BS33" s="201"/>
      <c r="BT33" s="202" t="s">
        <v>75</v>
      </c>
      <c r="BU33" s="203" t="s">
        <v>75</v>
      </c>
      <c r="BV33" s="203"/>
      <c r="BW33" s="203"/>
      <c r="BX33" s="203"/>
      <c r="BY33" s="203"/>
      <c r="BZ33" s="203"/>
      <c r="CA33" s="203"/>
      <c r="CB33" s="204"/>
      <c r="CC33" s="198">
        <f t="shared" si="27"/>
        <v>0</v>
      </c>
      <c r="CD33" s="198"/>
      <c r="CE33" s="198"/>
      <c r="CF33" s="198"/>
      <c r="CG33" s="198"/>
      <c r="CH33" s="198"/>
      <c r="CI33" s="198"/>
      <c r="CJ33" s="198">
        <f t="shared" si="28"/>
        <v>0</v>
      </c>
      <c r="CK33" s="198"/>
      <c r="CL33" s="198"/>
      <c r="CM33" s="198"/>
      <c r="CN33" s="198"/>
      <c r="CO33" s="198"/>
      <c r="CP33" s="198"/>
      <c r="CQ33" s="191">
        <f t="shared" si="22"/>
        <v>0</v>
      </c>
      <c r="CR33" s="191"/>
      <c r="CS33" s="191"/>
      <c r="CT33" s="191"/>
      <c r="CU33" s="191"/>
      <c r="CV33" s="191"/>
      <c r="CW33" s="191"/>
      <c r="CX33" s="191"/>
      <c r="CY33" s="192" t="s">
        <v>75</v>
      </c>
      <c r="CZ33" s="193" t="s">
        <v>75</v>
      </c>
      <c r="DA33" s="193"/>
      <c r="DB33" s="193"/>
      <c r="DC33" s="193"/>
      <c r="DD33" s="193"/>
      <c r="DE33" s="193"/>
      <c r="DF33" s="193"/>
      <c r="DG33" s="193"/>
      <c r="DH33" s="193"/>
      <c r="DI33" s="194"/>
      <c r="DJ33" s="195" t="str">
        <f t="shared" si="5"/>
        <v>Нефёдов С.Н.</v>
      </c>
      <c r="DK33" s="196"/>
      <c r="DL33" s="196"/>
      <c r="DM33" s="196"/>
      <c r="DN33" s="196"/>
      <c r="DO33" s="196"/>
      <c r="DP33" s="196"/>
      <c r="DQ33" s="196"/>
      <c r="DR33" s="196"/>
      <c r="DS33" s="197"/>
      <c r="DT33" s="195" t="str">
        <f t="shared" si="6"/>
        <v>Нефёдов С.Н.</v>
      </c>
      <c r="DU33" s="196"/>
      <c r="DV33" s="196"/>
      <c r="DW33" s="196"/>
      <c r="DX33" s="196"/>
      <c r="DY33" s="196"/>
      <c r="DZ33" s="196"/>
      <c r="EA33" s="196"/>
      <c r="EB33" s="196"/>
      <c r="EC33" s="197"/>
      <c r="ED33" s="192"/>
      <c r="EE33" s="193" t="s">
        <v>46</v>
      </c>
      <c r="EF33" s="193"/>
      <c r="EG33" s="193"/>
      <c r="EH33" s="193"/>
      <c r="EI33" s="193"/>
      <c r="EJ33" s="193"/>
      <c r="EK33" s="193"/>
      <c r="EL33" s="193"/>
      <c r="EM33" s="194"/>
      <c r="EN33" s="192" t="s">
        <v>75</v>
      </c>
      <c r="EO33" s="193" t="s">
        <v>75</v>
      </c>
      <c r="EP33" s="193"/>
      <c r="EQ33" s="193"/>
      <c r="ER33" s="193"/>
      <c r="ES33" s="193"/>
      <c r="ET33" s="193"/>
      <c r="EU33" s="193"/>
      <c r="EV33" s="193"/>
      <c r="EW33" s="194"/>
      <c r="EX33" s="180" t="s">
        <v>75</v>
      </c>
      <c r="EY33" s="181" t="s">
        <v>75</v>
      </c>
      <c r="EZ33" s="181"/>
      <c r="FA33" s="181"/>
      <c r="FB33" s="181"/>
      <c r="FC33" s="181"/>
      <c r="FD33" s="181"/>
      <c r="FE33" s="181"/>
      <c r="FF33" s="181"/>
      <c r="FG33" s="182"/>
      <c r="FH33" s="25"/>
      <c r="FI33" s="91"/>
      <c r="FJ33" s="62"/>
      <c r="FK33" s="65">
        <f t="shared" si="29"/>
        <v>0</v>
      </c>
      <c r="FL33" s="66">
        <f t="shared" si="30"/>
        <v>0</v>
      </c>
      <c r="FM33" s="67">
        <f t="shared" si="31"/>
        <v>0</v>
      </c>
      <c r="FN33" s="86">
        <f t="shared" si="32"/>
        <v>0</v>
      </c>
      <c r="FO33" s="84">
        <f t="shared" si="33"/>
        <v>0</v>
      </c>
      <c r="FP33" s="67">
        <f t="shared" si="34"/>
        <v>0</v>
      </c>
      <c r="FQ33" s="25"/>
      <c r="FR33" s="47">
        <f t="shared" si="35"/>
        <v>0</v>
      </c>
      <c r="FS33" s="41">
        <f t="shared" si="36"/>
        <v>0</v>
      </c>
      <c r="FT33" s="41">
        <f t="shared" si="37"/>
        <v>0</v>
      </c>
      <c r="FU33" s="48">
        <f t="shared" si="38"/>
        <v>0</v>
      </c>
      <c r="FV33" s="1"/>
      <c r="FW33" s="146">
        <f t="shared" si="39"/>
        <v>0</v>
      </c>
      <c r="FX33" s="147">
        <f t="shared" si="20"/>
        <v>0</v>
      </c>
      <c r="FY33" s="144">
        <f t="shared" si="40"/>
        <v>0</v>
      </c>
      <c r="FZ33" s="148">
        <v>0</v>
      </c>
      <c r="GB33" s="36"/>
      <c r="GC33" s="36"/>
      <c r="GD33" s="36"/>
      <c r="GE33" s="36"/>
      <c r="GF33" s="36"/>
      <c r="GG33" s="36"/>
      <c r="GH33" s="36"/>
      <c r="GI33" s="36"/>
      <c r="GJ33" s="36"/>
    </row>
    <row r="34" spans="2:192" ht="20.25" customHeight="1" thickBot="1" thickTop="1">
      <c r="B34" s="210">
        <v>41661</v>
      </c>
      <c r="C34" s="211"/>
      <c r="D34" s="211"/>
      <c r="E34" s="211"/>
      <c r="F34" s="211"/>
      <c r="G34" s="211"/>
      <c r="H34" s="212"/>
      <c r="I34" s="205"/>
      <c r="J34" s="206"/>
      <c r="K34" s="206"/>
      <c r="L34" s="206"/>
      <c r="M34" s="206"/>
      <c r="N34" s="207"/>
      <c r="O34" s="205"/>
      <c r="P34" s="206"/>
      <c r="Q34" s="206"/>
      <c r="R34" s="206"/>
      <c r="S34" s="206"/>
      <c r="T34" s="207"/>
      <c r="U34" s="208">
        <f t="shared" si="23"/>
        <v>0</v>
      </c>
      <c r="V34" s="208"/>
      <c r="W34" s="208"/>
      <c r="X34" s="208"/>
      <c r="Y34" s="208"/>
      <c r="Z34" s="208"/>
      <c r="AA34" s="208"/>
      <c r="AB34" s="208"/>
      <c r="AC34" s="208"/>
      <c r="AD34" s="198">
        <f t="shared" si="24"/>
        <v>0</v>
      </c>
      <c r="AE34" s="198"/>
      <c r="AF34" s="198"/>
      <c r="AG34" s="198"/>
      <c r="AH34" s="198"/>
      <c r="AI34" s="198"/>
      <c r="AJ34" s="198"/>
      <c r="AK34" s="199"/>
      <c r="AL34" s="200"/>
      <c r="AM34" s="200"/>
      <c r="AN34" s="200"/>
      <c r="AO34" s="200"/>
      <c r="AP34" s="200"/>
      <c r="AQ34" s="201"/>
      <c r="AR34" s="209">
        <f t="shared" si="25"/>
        <v>0</v>
      </c>
      <c r="AS34" s="209"/>
      <c r="AT34" s="209"/>
      <c r="AU34" s="209"/>
      <c r="AV34" s="209"/>
      <c r="AW34" s="209"/>
      <c r="AX34" s="209"/>
      <c r="AY34" s="198">
        <f t="shared" si="26"/>
        <v>0</v>
      </c>
      <c r="AZ34" s="198"/>
      <c r="BA34" s="198"/>
      <c r="BB34" s="198"/>
      <c r="BC34" s="198"/>
      <c r="BD34" s="198"/>
      <c r="BE34" s="198"/>
      <c r="BF34" s="199"/>
      <c r="BG34" s="200"/>
      <c r="BH34" s="200"/>
      <c r="BI34" s="200"/>
      <c r="BJ34" s="200"/>
      <c r="BK34" s="200"/>
      <c r="BL34" s="201"/>
      <c r="BM34" s="199"/>
      <c r="BN34" s="200"/>
      <c r="BO34" s="200"/>
      <c r="BP34" s="200"/>
      <c r="BQ34" s="200"/>
      <c r="BR34" s="200"/>
      <c r="BS34" s="201"/>
      <c r="BT34" s="202" t="s">
        <v>75</v>
      </c>
      <c r="BU34" s="203" t="s">
        <v>75</v>
      </c>
      <c r="BV34" s="203"/>
      <c r="BW34" s="203"/>
      <c r="BX34" s="203"/>
      <c r="BY34" s="203"/>
      <c r="BZ34" s="203"/>
      <c r="CA34" s="203"/>
      <c r="CB34" s="204"/>
      <c r="CC34" s="198">
        <f t="shared" si="27"/>
        <v>0</v>
      </c>
      <c r="CD34" s="198"/>
      <c r="CE34" s="198"/>
      <c r="CF34" s="198"/>
      <c r="CG34" s="198"/>
      <c r="CH34" s="198"/>
      <c r="CI34" s="198"/>
      <c r="CJ34" s="198">
        <f t="shared" si="28"/>
        <v>0</v>
      </c>
      <c r="CK34" s="198"/>
      <c r="CL34" s="198"/>
      <c r="CM34" s="198"/>
      <c r="CN34" s="198"/>
      <c r="CO34" s="198"/>
      <c r="CP34" s="198"/>
      <c r="CQ34" s="191">
        <f t="shared" si="22"/>
        <v>0</v>
      </c>
      <c r="CR34" s="191"/>
      <c r="CS34" s="191"/>
      <c r="CT34" s="191"/>
      <c r="CU34" s="191"/>
      <c r="CV34" s="191"/>
      <c r="CW34" s="191"/>
      <c r="CX34" s="191"/>
      <c r="CY34" s="192" t="s">
        <v>75</v>
      </c>
      <c r="CZ34" s="193" t="s">
        <v>75</v>
      </c>
      <c r="DA34" s="193"/>
      <c r="DB34" s="193"/>
      <c r="DC34" s="193"/>
      <c r="DD34" s="193"/>
      <c r="DE34" s="193"/>
      <c r="DF34" s="193"/>
      <c r="DG34" s="193"/>
      <c r="DH34" s="193"/>
      <c r="DI34" s="194"/>
      <c r="DJ34" s="195" t="str">
        <f t="shared" si="5"/>
        <v>Нефёдов С.Н.</v>
      </c>
      <c r="DK34" s="196"/>
      <c r="DL34" s="196"/>
      <c r="DM34" s="196"/>
      <c r="DN34" s="196"/>
      <c r="DO34" s="196"/>
      <c r="DP34" s="196"/>
      <c r="DQ34" s="196"/>
      <c r="DR34" s="196"/>
      <c r="DS34" s="197"/>
      <c r="DT34" s="195" t="str">
        <f t="shared" si="6"/>
        <v>Нефёдов С.Н.</v>
      </c>
      <c r="DU34" s="196"/>
      <c r="DV34" s="196"/>
      <c r="DW34" s="196"/>
      <c r="DX34" s="196"/>
      <c r="DY34" s="196"/>
      <c r="DZ34" s="196"/>
      <c r="EA34" s="196"/>
      <c r="EB34" s="196"/>
      <c r="EC34" s="197"/>
      <c r="ED34" s="192"/>
      <c r="EE34" s="193" t="s">
        <v>46</v>
      </c>
      <c r="EF34" s="193"/>
      <c r="EG34" s="193"/>
      <c r="EH34" s="193"/>
      <c r="EI34" s="193"/>
      <c r="EJ34" s="193"/>
      <c r="EK34" s="193"/>
      <c r="EL34" s="193"/>
      <c r="EM34" s="194"/>
      <c r="EN34" s="192" t="s">
        <v>75</v>
      </c>
      <c r="EO34" s="193" t="s">
        <v>75</v>
      </c>
      <c r="EP34" s="193"/>
      <c r="EQ34" s="193"/>
      <c r="ER34" s="193"/>
      <c r="ES34" s="193"/>
      <c r="ET34" s="193"/>
      <c r="EU34" s="193"/>
      <c r="EV34" s="193"/>
      <c r="EW34" s="194"/>
      <c r="EX34" s="180" t="s">
        <v>75</v>
      </c>
      <c r="EY34" s="181" t="s">
        <v>75</v>
      </c>
      <c r="EZ34" s="181"/>
      <c r="FA34" s="181"/>
      <c r="FB34" s="181"/>
      <c r="FC34" s="181"/>
      <c r="FD34" s="181"/>
      <c r="FE34" s="181"/>
      <c r="FF34" s="181"/>
      <c r="FG34" s="182"/>
      <c r="FH34" s="25"/>
      <c r="FI34" s="91"/>
      <c r="FJ34" s="62"/>
      <c r="FK34" s="65">
        <f t="shared" si="29"/>
        <v>0</v>
      </c>
      <c r="FL34" s="66">
        <f t="shared" si="30"/>
        <v>0</v>
      </c>
      <c r="FM34" s="67">
        <f t="shared" si="31"/>
        <v>0</v>
      </c>
      <c r="FN34" s="86">
        <f t="shared" si="32"/>
        <v>0</v>
      </c>
      <c r="FO34" s="84">
        <f t="shared" si="33"/>
        <v>0</v>
      </c>
      <c r="FP34" s="67">
        <f t="shared" si="34"/>
        <v>0</v>
      </c>
      <c r="FQ34" s="25"/>
      <c r="FR34" s="47">
        <f t="shared" si="35"/>
        <v>0</v>
      </c>
      <c r="FS34" s="41">
        <f t="shared" si="36"/>
        <v>0</v>
      </c>
      <c r="FT34" s="41">
        <f t="shared" si="37"/>
        <v>0</v>
      </c>
      <c r="FU34" s="48">
        <f t="shared" si="38"/>
        <v>0</v>
      </c>
      <c r="FV34" s="1"/>
      <c r="FW34" s="146">
        <f t="shared" si="39"/>
        <v>0</v>
      </c>
      <c r="FX34" s="147">
        <f t="shared" si="20"/>
        <v>0</v>
      </c>
      <c r="FY34" s="144">
        <f t="shared" si="40"/>
        <v>0</v>
      </c>
      <c r="FZ34" s="148">
        <v>0</v>
      </c>
      <c r="GB34" s="36"/>
      <c r="GC34" s="36"/>
      <c r="GD34" s="36"/>
      <c r="GE34" s="36"/>
      <c r="GF34" s="36"/>
      <c r="GG34" s="36"/>
      <c r="GH34" s="36"/>
      <c r="GI34" s="36"/>
      <c r="GJ34" s="36"/>
    </row>
    <row r="35" spans="2:192" ht="20.25" customHeight="1" thickBot="1" thickTop="1">
      <c r="B35" s="210">
        <v>41662</v>
      </c>
      <c r="C35" s="211"/>
      <c r="D35" s="211"/>
      <c r="E35" s="211"/>
      <c r="F35" s="211"/>
      <c r="G35" s="211"/>
      <c r="H35" s="212"/>
      <c r="I35" s="205"/>
      <c r="J35" s="206"/>
      <c r="K35" s="206"/>
      <c r="L35" s="206"/>
      <c r="M35" s="206"/>
      <c r="N35" s="207"/>
      <c r="O35" s="205"/>
      <c r="P35" s="206"/>
      <c r="Q35" s="206"/>
      <c r="R35" s="206"/>
      <c r="S35" s="206"/>
      <c r="T35" s="207"/>
      <c r="U35" s="208">
        <f t="shared" si="23"/>
        <v>0</v>
      </c>
      <c r="V35" s="208"/>
      <c r="W35" s="208"/>
      <c r="X35" s="208"/>
      <c r="Y35" s="208"/>
      <c r="Z35" s="208"/>
      <c r="AA35" s="208"/>
      <c r="AB35" s="208"/>
      <c r="AC35" s="208"/>
      <c r="AD35" s="198">
        <f t="shared" si="24"/>
        <v>0</v>
      </c>
      <c r="AE35" s="198"/>
      <c r="AF35" s="198"/>
      <c r="AG35" s="198"/>
      <c r="AH35" s="198"/>
      <c r="AI35" s="198"/>
      <c r="AJ35" s="198"/>
      <c r="AK35" s="199"/>
      <c r="AL35" s="200"/>
      <c r="AM35" s="200"/>
      <c r="AN35" s="200"/>
      <c r="AO35" s="200"/>
      <c r="AP35" s="200"/>
      <c r="AQ35" s="201"/>
      <c r="AR35" s="209">
        <f t="shared" si="25"/>
        <v>0</v>
      </c>
      <c r="AS35" s="209"/>
      <c r="AT35" s="209"/>
      <c r="AU35" s="209"/>
      <c r="AV35" s="209"/>
      <c r="AW35" s="209"/>
      <c r="AX35" s="209"/>
      <c r="AY35" s="198">
        <f t="shared" si="26"/>
        <v>0</v>
      </c>
      <c r="AZ35" s="198"/>
      <c r="BA35" s="198"/>
      <c r="BB35" s="198"/>
      <c r="BC35" s="198"/>
      <c r="BD35" s="198"/>
      <c r="BE35" s="198"/>
      <c r="BF35" s="199"/>
      <c r="BG35" s="200"/>
      <c r="BH35" s="200"/>
      <c r="BI35" s="200"/>
      <c r="BJ35" s="200"/>
      <c r="BK35" s="200"/>
      <c r="BL35" s="201"/>
      <c r="BM35" s="199"/>
      <c r="BN35" s="200"/>
      <c r="BO35" s="200"/>
      <c r="BP35" s="200"/>
      <c r="BQ35" s="200"/>
      <c r="BR35" s="200"/>
      <c r="BS35" s="201"/>
      <c r="BT35" s="202" t="s">
        <v>75</v>
      </c>
      <c r="BU35" s="203" t="s">
        <v>75</v>
      </c>
      <c r="BV35" s="203"/>
      <c r="BW35" s="203"/>
      <c r="BX35" s="203"/>
      <c r="BY35" s="203"/>
      <c r="BZ35" s="203"/>
      <c r="CA35" s="203"/>
      <c r="CB35" s="204"/>
      <c r="CC35" s="198">
        <f t="shared" si="27"/>
        <v>0</v>
      </c>
      <c r="CD35" s="198"/>
      <c r="CE35" s="198"/>
      <c r="CF35" s="198"/>
      <c r="CG35" s="198"/>
      <c r="CH35" s="198"/>
      <c r="CI35" s="198"/>
      <c r="CJ35" s="198">
        <f t="shared" si="28"/>
        <v>0</v>
      </c>
      <c r="CK35" s="198"/>
      <c r="CL35" s="198"/>
      <c r="CM35" s="198"/>
      <c r="CN35" s="198"/>
      <c r="CO35" s="198"/>
      <c r="CP35" s="198"/>
      <c r="CQ35" s="191">
        <f t="shared" si="22"/>
        <v>0</v>
      </c>
      <c r="CR35" s="191"/>
      <c r="CS35" s="191"/>
      <c r="CT35" s="191"/>
      <c r="CU35" s="191"/>
      <c r="CV35" s="191"/>
      <c r="CW35" s="191"/>
      <c r="CX35" s="191"/>
      <c r="CY35" s="192" t="s">
        <v>75</v>
      </c>
      <c r="CZ35" s="193" t="s">
        <v>75</v>
      </c>
      <c r="DA35" s="193"/>
      <c r="DB35" s="193"/>
      <c r="DC35" s="193"/>
      <c r="DD35" s="193"/>
      <c r="DE35" s="193"/>
      <c r="DF35" s="193"/>
      <c r="DG35" s="193"/>
      <c r="DH35" s="193"/>
      <c r="DI35" s="194"/>
      <c r="DJ35" s="195" t="str">
        <f t="shared" si="5"/>
        <v>Нефёдов С.Н.</v>
      </c>
      <c r="DK35" s="196"/>
      <c r="DL35" s="196"/>
      <c r="DM35" s="196"/>
      <c r="DN35" s="196"/>
      <c r="DO35" s="196"/>
      <c r="DP35" s="196"/>
      <c r="DQ35" s="196"/>
      <c r="DR35" s="196"/>
      <c r="DS35" s="197"/>
      <c r="DT35" s="195" t="str">
        <f t="shared" si="6"/>
        <v>Нефёдов С.Н.</v>
      </c>
      <c r="DU35" s="196"/>
      <c r="DV35" s="196"/>
      <c r="DW35" s="196"/>
      <c r="DX35" s="196"/>
      <c r="DY35" s="196"/>
      <c r="DZ35" s="196"/>
      <c r="EA35" s="196"/>
      <c r="EB35" s="196"/>
      <c r="EC35" s="197"/>
      <c r="ED35" s="192"/>
      <c r="EE35" s="193" t="s">
        <v>46</v>
      </c>
      <c r="EF35" s="193"/>
      <c r="EG35" s="193"/>
      <c r="EH35" s="193"/>
      <c r="EI35" s="193"/>
      <c r="EJ35" s="193"/>
      <c r="EK35" s="193"/>
      <c r="EL35" s="193"/>
      <c r="EM35" s="194"/>
      <c r="EN35" s="192" t="s">
        <v>75</v>
      </c>
      <c r="EO35" s="193" t="s">
        <v>75</v>
      </c>
      <c r="EP35" s="193"/>
      <c r="EQ35" s="193"/>
      <c r="ER35" s="193"/>
      <c r="ES35" s="193"/>
      <c r="ET35" s="193"/>
      <c r="EU35" s="193"/>
      <c r="EV35" s="193"/>
      <c r="EW35" s="194"/>
      <c r="EX35" s="180" t="s">
        <v>75</v>
      </c>
      <c r="EY35" s="181" t="s">
        <v>75</v>
      </c>
      <c r="EZ35" s="181"/>
      <c r="FA35" s="181"/>
      <c r="FB35" s="181"/>
      <c r="FC35" s="181"/>
      <c r="FD35" s="181"/>
      <c r="FE35" s="181"/>
      <c r="FF35" s="181"/>
      <c r="FG35" s="182"/>
      <c r="FH35" s="25"/>
      <c r="FI35" s="91"/>
      <c r="FJ35" s="62"/>
      <c r="FK35" s="65">
        <f t="shared" si="29"/>
        <v>0</v>
      </c>
      <c r="FL35" s="66">
        <f t="shared" si="30"/>
        <v>0</v>
      </c>
      <c r="FM35" s="67">
        <f t="shared" si="31"/>
        <v>0</v>
      </c>
      <c r="FN35" s="86">
        <f t="shared" si="32"/>
        <v>0</v>
      </c>
      <c r="FO35" s="84">
        <f t="shared" si="33"/>
        <v>0</v>
      </c>
      <c r="FP35" s="67">
        <f t="shared" si="34"/>
        <v>0</v>
      </c>
      <c r="FQ35" s="25"/>
      <c r="FR35" s="47">
        <f t="shared" si="35"/>
        <v>0</v>
      </c>
      <c r="FS35" s="41">
        <f t="shared" si="36"/>
        <v>0</v>
      </c>
      <c r="FT35" s="41">
        <f t="shared" si="37"/>
        <v>0</v>
      </c>
      <c r="FU35" s="48">
        <f t="shared" si="38"/>
        <v>0</v>
      </c>
      <c r="FV35" s="1"/>
      <c r="FW35" s="146">
        <f t="shared" si="39"/>
        <v>0</v>
      </c>
      <c r="FX35" s="147">
        <f t="shared" si="20"/>
        <v>0</v>
      </c>
      <c r="FY35" s="144">
        <f t="shared" si="40"/>
        <v>0</v>
      </c>
      <c r="FZ35" s="148">
        <v>0</v>
      </c>
      <c r="GB35" s="36"/>
      <c r="GC35" s="36"/>
      <c r="GD35" s="36"/>
      <c r="GE35" s="36"/>
      <c r="GF35" s="36"/>
      <c r="GG35" s="36"/>
      <c r="GH35" s="36"/>
      <c r="GI35" s="36"/>
      <c r="GJ35" s="36"/>
    </row>
    <row r="36" spans="2:192" ht="20.25" customHeight="1" thickBot="1" thickTop="1">
      <c r="B36" s="210">
        <v>41663</v>
      </c>
      <c r="C36" s="211"/>
      <c r="D36" s="211"/>
      <c r="E36" s="211"/>
      <c r="F36" s="211"/>
      <c r="G36" s="211"/>
      <c r="H36" s="212"/>
      <c r="I36" s="205"/>
      <c r="J36" s="206"/>
      <c r="K36" s="206"/>
      <c r="L36" s="206"/>
      <c r="M36" s="206"/>
      <c r="N36" s="207"/>
      <c r="O36" s="205"/>
      <c r="P36" s="206"/>
      <c r="Q36" s="206"/>
      <c r="R36" s="206"/>
      <c r="S36" s="206"/>
      <c r="T36" s="207"/>
      <c r="U36" s="208">
        <f t="shared" si="23"/>
        <v>0</v>
      </c>
      <c r="V36" s="208"/>
      <c r="W36" s="208"/>
      <c r="X36" s="208"/>
      <c r="Y36" s="208"/>
      <c r="Z36" s="208"/>
      <c r="AA36" s="208"/>
      <c r="AB36" s="208"/>
      <c r="AC36" s="208"/>
      <c r="AD36" s="198">
        <f t="shared" si="24"/>
        <v>0</v>
      </c>
      <c r="AE36" s="198"/>
      <c r="AF36" s="198"/>
      <c r="AG36" s="198"/>
      <c r="AH36" s="198"/>
      <c r="AI36" s="198"/>
      <c r="AJ36" s="198"/>
      <c r="AK36" s="199"/>
      <c r="AL36" s="200"/>
      <c r="AM36" s="200"/>
      <c r="AN36" s="200"/>
      <c r="AO36" s="200"/>
      <c r="AP36" s="200"/>
      <c r="AQ36" s="201"/>
      <c r="AR36" s="209">
        <f t="shared" si="25"/>
        <v>0</v>
      </c>
      <c r="AS36" s="209"/>
      <c r="AT36" s="209"/>
      <c r="AU36" s="209"/>
      <c r="AV36" s="209"/>
      <c r="AW36" s="209"/>
      <c r="AX36" s="209"/>
      <c r="AY36" s="198">
        <f t="shared" si="26"/>
        <v>0</v>
      </c>
      <c r="AZ36" s="198"/>
      <c r="BA36" s="198"/>
      <c r="BB36" s="198"/>
      <c r="BC36" s="198"/>
      <c r="BD36" s="198"/>
      <c r="BE36" s="198"/>
      <c r="BF36" s="199"/>
      <c r="BG36" s="200"/>
      <c r="BH36" s="200"/>
      <c r="BI36" s="200"/>
      <c r="BJ36" s="200"/>
      <c r="BK36" s="200"/>
      <c r="BL36" s="201"/>
      <c r="BM36" s="199"/>
      <c r="BN36" s="200"/>
      <c r="BO36" s="200"/>
      <c r="BP36" s="200"/>
      <c r="BQ36" s="200"/>
      <c r="BR36" s="200"/>
      <c r="BS36" s="201"/>
      <c r="BT36" s="202" t="s">
        <v>75</v>
      </c>
      <c r="BU36" s="203" t="s">
        <v>75</v>
      </c>
      <c r="BV36" s="203"/>
      <c r="BW36" s="203"/>
      <c r="BX36" s="203"/>
      <c r="BY36" s="203"/>
      <c r="BZ36" s="203"/>
      <c r="CA36" s="203"/>
      <c r="CB36" s="204"/>
      <c r="CC36" s="198">
        <f t="shared" si="27"/>
        <v>0</v>
      </c>
      <c r="CD36" s="198"/>
      <c r="CE36" s="198"/>
      <c r="CF36" s="198"/>
      <c r="CG36" s="198"/>
      <c r="CH36" s="198"/>
      <c r="CI36" s="198"/>
      <c r="CJ36" s="198">
        <f t="shared" si="28"/>
        <v>0</v>
      </c>
      <c r="CK36" s="198"/>
      <c r="CL36" s="198"/>
      <c r="CM36" s="198"/>
      <c r="CN36" s="198"/>
      <c r="CO36" s="198"/>
      <c r="CP36" s="198"/>
      <c r="CQ36" s="191">
        <f t="shared" si="22"/>
        <v>0</v>
      </c>
      <c r="CR36" s="191"/>
      <c r="CS36" s="191"/>
      <c r="CT36" s="191"/>
      <c r="CU36" s="191"/>
      <c r="CV36" s="191"/>
      <c r="CW36" s="191"/>
      <c r="CX36" s="191"/>
      <c r="CY36" s="192" t="s">
        <v>75</v>
      </c>
      <c r="CZ36" s="193" t="s">
        <v>75</v>
      </c>
      <c r="DA36" s="193"/>
      <c r="DB36" s="193"/>
      <c r="DC36" s="193"/>
      <c r="DD36" s="193"/>
      <c r="DE36" s="193"/>
      <c r="DF36" s="193"/>
      <c r="DG36" s="193"/>
      <c r="DH36" s="193"/>
      <c r="DI36" s="194"/>
      <c r="DJ36" s="195" t="str">
        <f t="shared" si="5"/>
        <v>Нефёдов С.Н.</v>
      </c>
      <c r="DK36" s="196"/>
      <c r="DL36" s="196"/>
      <c r="DM36" s="196"/>
      <c r="DN36" s="196"/>
      <c r="DO36" s="196"/>
      <c r="DP36" s="196"/>
      <c r="DQ36" s="196"/>
      <c r="DR36" s="196"/>
      <c r="DS36" s="197"/>
      <c r="DT36" s="195" t="str">
        <f t="shared" si="6"/>
        <v>Нефёдов С.Н.</v>
      </c>
      <c r="DU36" s="196"/>
      <c r="DV36" s="196"/>
      <c r="DW36" s="196"/>
      <c r="DX36" s="196"/>
      <c r="DY36" s="196"/>
      <c r="DZ36" s="196"/>
      <c r="EA36" s="196"/>
      <c r="EB36" s="196"/>
      <c r="EC36" s="197"/>
      <c r="ED36" s="192"/>
      <c r="EE36" s="193" t="s">
        <v>46</v>
      </c>
      <c r="EF36" s="193"/>
      <c r="EG36" s="193"/>
      <c r="EH36" s="193"/>
      <c r="EI36" s="193"/>
      <c r="EJ36" s="193"/>
      <c r="EK36" s="193"/>
      <c r="EL36" s="193"/>
      <c r="EM36" s="194"/>
      <c r="EN36" s="192" t="s">
        <v>75</v>
      </c>
      <c r="EO36" s="193" t="s">
        <v>75</v>
      </c>
      <c r="EP36" s="193"/>
      <c r="EQ36" s="193"/>
      <c r="ER36" s="193"/>
      <c r="ES36" s="193"/>
      <c r="ET36" s="193"/>
      <c r="EU36" s="193"/>
      <c r="EV36" s="193"/>
      <c r="EW36" s="194"/>
      <c r="EX36" s="180" t="s">
        <v>75</v>
      </c>
      <c r="EY36" s="181" t="s">
        <v>75</v>
      </c>
      <c r="EZ36" s="181"/>
      <c r="FA36" s="181"/>
      <c r="FB36" s="181"/>
      <c r="FC36" s="181"/>
      <c r="FD36" s="181"/>
      <c r="FE36" s="181"/>
      <c r="FF36" s="181"/>
      <c r="FG36" s="182"/>
      <c r="FH36" s="25"/>
      <c r="FI36" s="91"/>
      <c r="FJ36" s="62"/>
      <c r="FK36" s="65">
        <f t="shared" si="29"/>
        <v>0</v>
      </c>
      <c r="FL36" s="66">
        <f t="shared" si="30"/>
        <v>0</v>
      </c>
      <c r="FM36" s="67">
        <f t="shared" si="31"/>
        <v>0</v>
      </c>
      <c r="FN36" s="86">
        <f t="shared" si="32"/>
        <v>0</v>
      </c>
      <c r="FO36" s="84">
        <f t="shared" si="33"/>
        <v>0</v>
      </c>
      <c r="FP36" s="67">
        <f t="shared" si="34"/>
        <v>0</v>
      </c>
      <c r="FQ36" s="25"/>
      <c r="FR36" s="47">
        <f t="shared" si="35"/>
        <v>0</v>
      </c>
      <c r="FS36" s="41">
        <f t="shared" si="36"/>
        <v>0</v>
      </c>
      <c r="FT36" s="41">
        <f t="shared" si="37"/>
        <v>0</v>
      </c>
      <c r="FU36" s="48">
        <f t="shared" si="38"/>
        <v>0</v>
      </c>
      <c r="FV36" s="1"/>
      <c r="FW36" s="146">
        <f t="shared" si="39"/>
        <v>0</v>
      </c>
      <c r="FX36" s="147">
        <f t="shared" si="20"/>
        <v>0</v>
      </c>
      <c r="FY36" s="144">
        <f t="shared" si="40"/>
        <v>0</v>
      </c>
      <c r="FZ36" s="148">
        <v>0</v>
      </c>
      <c r="GB36" s="36"/>
      <c r="GC36" s="36"/>
      <c r="GD36" s="36"/>
      <c r="GE36" s="36"/>
      <c r="GF36" s="36"/>
      <c r="GG36" s="36"/>
      <c r="GH36" s="36"/>
      <c r="GI36" s="36"/>
      <c r="GJ36" s="36"/>
    </row>
    <row r="37" spans="2:192" ht="20.25" customHeight="1" thickBot="1" thickTop="1">
      <c r="B37" s="210">
        <v>41666</v>
      </c>
      <c r="C37" s="211"/>
      <c r="D37" s="211"/>
      <c r="E37" s="211"/>
      <c r="F37" s="211"/>
      <c r="G37" s="211"/>
      <c r="H37" s="212"/>
      <c r="I37" s="205"/>
      <c r="J37" s="206"/>
      <c r="K37" s="206"/>
      <c r="L37" s="206"/>
      <c r="M37" s="206"/>
      <c r="N37" s="207"/>
      <c r="O37" s="205"/>
      <c r="P37" s="206"/>
      <c r="Q37" s="206"/>
      <c r="R37" s="206"/>
      <c r="S37" s="206"/>
      <c r="T37" s="207"/>
      <c r="U37" s="208">
        <f t="shared" si="23"/>
        <v>0</v>
      </c>
      <c r="V37" s="208"/>
      <c r="W37" s="208"/>
      <c r="X37" s="208"/>
      <c r="Y37" s="208"/>
      <c r="Z37" s="208"/>
      <c r="AA37" s="208"/>
      <c r="AB37" s="208"/>
      <c r="AC37" s="208"/>
      <c r="AD37" s="198">
        <f t="shared" si="24"/>
        <v>0</v>
      </c>
      <c r="AE37" s="198"/>
      <c r="AF37" s="198"/>
      <c r="AG37" s="198"/>
      <c r="AH37" s="198"/>
      <c r="AI37" s="198"/>
      <c r="AJ37" s="198"/>
      <c r="AK37" s="199"/>
      <c r="AL37" s="200"/>
      <c r="AM37" s="200"/>
      <c r="AN37" s="200"/>
      <c r="AO37" s="200"/>
      <c r="AP37" s="200"/>
      <c r="AQ37" s="201"/>
      <c r="AR37" s="209">
        <f t="shared" si="25"/>
        <v>0</v>
      </c>
      <c r="AS37" s="209"/>
      <c r="AT37" s="209"/>
      <c r="AU37" s="209"/>
      <c r="AV37" s="209"/>
      <c r="AW37" s="209"/>
      <c r="AX37" s="209"/>
      <c r="AY37" s="198">
        <f t="shared" si="26"/>
        <v>0</v>
      </c>
      <c r="AZ37" s="198"/>
      <c r="BA37" s="198"/>
      <c r="BB37" s="198"/>
      <c r="BC37" s="198"/>
      <c r="BD37" s="198"/>
      <c r="BE37" s="198"/>
      <c r="BF37" s="199"/>
      <c r="BG37" s="200"/>
      <c r="BH37" s="200"/>
      <c r="BI37" s="200"/>
      <c r="BJ37" s="200"/>
      <c r="BK37" s="200"/>
      <c r="BL37" s="201"/>
      <c r="BM37" s="199"/>
      <c r="BN37" s="200"/>
      <c r="BO37" s="200"/>
      <c r="BP37" s="200"/>
      <c r="BQ37" s="200"/>
      <c r="BR37" s="200"/>
      <c r="BS37" s="201"/>
      <c r="BT37" s="202" t="s">
        <v>75</v>
      </c>
      <c r="BU37" s="203" t="s">
        <v>75</v>
      </c>
      <c r="BV37" s="203"/>
      <c r="BW37" s="203"/>
      <c r="BX37" s="203"/>
      <c r="BY37" s="203"/>
      <c r="BZ37" s="203"/>
      <c r="CA37" s="203"/>
      <c r="CB37" s="204"/>
      <c r="CC37" s="198">
        <f t="shared" si="27"/>
        <v>0</v>
      </c>
      <c r="CD37" s="198"/>
      <c r="CE37" s="198"/>
      <c r="CF37" s="198"/>
      <c r="CG37" s="198"/>
      <c r="CH37" s="198"/>
      <c r="CI37" s="198"/>
      <c r="CJ37" s="198">
        <f t="shared" si="28"/>
        <v>0</v>
      </c>
      <c r="CK37" s="198"/>
      <c r="CL37" s="198"/>
      <c r="CM37" s="198"/>
      <c r="CN37" s="198"/>
      <c r="CO37" s="198"/>
      <c r="CP37" s="198"/>
      <c r="CQ37" s="191">
        <f t="shared" si="22"/>
        <v>0</v>
      </c>
      <c r="CR37" s="191"/>
      <c r="CS37" s="191"/>
      <c r="CT37" s="191"/>
      <c r="CU37" s="191"/>
      <c r="CV37" s="191"/>
      <c r="CW37" s="191"/>
      <c r="CX37" s="191"/>
      <c r="CY37" s="192" t="s">
        <v>75</v>
      </c>
      <c r="CZ37" s="193" t="s">
        <v>75</v>
      </c>
      <c r="DA37" s="193"/>
      <c r="DB37" s="193"/>
      <c r="DC37" s="193"/>
      <c r="DD37" s="193"/>
      <c r="DE37" s="193"/>
      <c r="DF37" s="193"/>
      <c r="DG37" s="193"/>
      <c r="DH37" s="193"/>
      <c r="DI37" s="194"/>
      <c r="DJ37" s="195" t="str">
        <f t="shared" si="5"/>
        <v>Нефёдов С.Н.</v>
      </c>
      <c r="DK37" s="196"/>
      <c r="DL37" s="196"/>
      <c r="DM37" s="196"/>
      <c r="DN37" s="196"/>
      <c r="DO37" s="196"/>
      <c r="DP37" s="196"/>
      <c r="DQ37" s="196"/>
      <c r="DR37" s="196"/>
      <c r="DS37" s="197"/>
      <c r="DT37" s="195" t="str">
        <f t="shared" si="6"/>
        <v>Нефёдов С.Н.</v>
      </c>
      <c r="DU37" s="196"/>
      <c r="DV37" s="196"/>
      <c r="DW37" s="196"/>
      <c r="DX37" s="196"/>
      <c r="DY37" s="196"/>
      <c r="DZ37" s="196"/>
      <c r="EA37" s="196"/>
      <c r="EB37" s="196"/>
      <c r="EC37" s="197"/>
      <c r="ED37" s="192"/>
      <c r="EE37" s="193" t="s">
        <v>46</v>
      </c>
      <c r="EF37" s="193"/>
      <c r="EG37" s="193"/>
      <c r="EH37" s="193"/>
      <c r="EI37" s="193"/>
      <c r="EJ37" s="193"/>
      <c r="EK37" s="193"/>
      <c r="EL37" s="193"/>
      <c r="EM37" s="194"/>
      <c r="EN37" s="192" t="s">
        <v>75</v>
      </c>
      <c r="EO37" s="193" t="s">
        <v>75</v>
      </c>
      <c r="EP37" s="193"/>
      <c r="EQ37" s="193"/>
      <c r="ER37" s="193"/>
      <c r="ES37" s="193"/>
      <c r="ET37" s="193"/>
      <c r="EU37" s="193"/>
      <c r="EV37" s="193"/>
      <c r="EW37" s="194"/>
      <c r="EX37" s="180" t="s">
        <v>75</v>
      </c>
      <c r="EY37" s="181" t="s">
        <v>75</v>
      </c>
      <c r="EZ37" s="181"/>
      <c r="FA37" s="181"/>
      <c r="FB37" s="181"/>
      <c r="FC37" s="181"/>
      <c r="FD37" s="181"/>
      <c r="FE37" s="181"/>
      <c r="FF37" s="181"/>
      <c r="FG37" s="182"/>
      <c r="FH37" s="25"/>
      <c r="FI37" s="91"/>
      <c r="FJ37" s="62"/>
      <c r="FK37" s="65">
        <f t="shared" si="29"/>
        <v>0</v>
      </c>
      <c r="FL37" s="66">
        <f t="shared" si="30"/>
        <v>0</v>
      </c>
      <c r="FM37" s="67">
        <f t="shared" si="31"/>
        <v>0</v>
      </c>
      <c r="FN37" s="86">
        <f t="shared" si="32"/>
        <v>0</v>
      </c>
      <c r="FO37" s="84">
        <f t="shared" si="33"/>
        <v>0</v>
      </c>
      <c r="FP37" s="67">
        <f t="shared" si="34"/>
        <v>0</v>
      </c>
      <c r="FQ37" s="25"/>
      <c r="FR37" s="47">
        <f t="shared" si="35"/>
        <v>0</v>
      </c>
      <c r="FS37" s="41">
        <f t="shared" si="36"/>
        <v>0</v>
      </c>
      <c r="FT37" s="41">
        <f t="shared" si="37"/>
        <v>0</v>
      </c>
      <c r="FU37" s="48">
        <f t="shared" si="38"/>
        <v>0</v>
      </c>
      <c r="FV37" s="1"/>
      <c r="FW37" s="146">
        <f t="shared" si="39"/>
        <v>0</v>
      </c>
      <c r="FX37" s="147">
        <f t="shared" si="20"/>
        <v>0</v>
      </c>
      <c r="FY37" s="144">
        <f t="shared" si="40"/>
        <v>0</v>
      </c>
      <c r="FZ37" s="148">
        <v>0</v>
      </c>
      <c r="GB37" s="36"/>
      <c r="GC37" s="36"/>
      <c r="GD37" s="36"/>
      <c r="GE37" s="36"/>
      <c r="GF37" s="36"/>
      <c r="GG37" s="36"/>
      <c r="GH37" s="36"/>
      <c r="GI37" s="36"/>
      <c r="GJ37" s="36"/>
    </row>
    <row r="38" spans="2:192" ht="20.25" customHeight="1" thickBot="1" thickTop="1">
      <c r="B38" s="210">
        <v>41667</v>
      </c>
      <c r="C38" s="211"/>
      <c r="D38" s="211"/>
      <c r="E38" s="211"/>
      <c r="F38" s="211"/>
      <c r="G38" s="211"/>
      <c r="H38" s="212"/>
      <c r="I38" s="205"/>
      <c r="J38" s="206"/>
      <c r="K38" s="206"/>
      <c r="L38" s="206"/>
      <c r="M38" s="206"/>
      <c r="N38" s="207"/>
      <c r="O38" s="205"/>
      <c r="P38" s="206"/>
      <c r="Q38" s="206"/>
      <c r="R38" s="206"/>
      <c r="S38" s="206"/>
      <c r="T38" s="207"/>
      <c r="U38" s="208">
        <f t="shared" si="23"/>
        <v>0</v>
      </c>
      <c r="V38" s="208"/>
      <c r="W38" s="208"/>
      <c r="X38" s="208"/>
      <c r="Y38" s="208"/>
      <c r="Z38" s="208"/>
      <c r="AA38" s="208"/>
      <c r="AB38" s="208"/>
      <c r="AC38" s="208"/>
      <c r="AD38" s="198">
        <f t="shared" si="24"/>
        <v>0</v>
      </c>
      <c r="AE38" s="198"/>
      <c r="AF38" s="198"/>
      <c r="AG38" s="198"/>
      <c r="AH38" s="198"/>
      <c r="AI38" s="198"/>
      <c r="AJ38" s="198"/>
      <c r="AK38" s="199"/>
      <c r="AL38" s="200"/>
      <c r="AM38" s="200"/>
      <c r="AN38" s="200"/>
      <c r="AO38" s="200"/>
      <c r="AP38" s="200"/>
      <c r="AQ38" s="201"/>
      <c r="AR38" s="209">
        <f t="shared" si="25"/>
        <v>0</v>
      </c>
      <c r="AS38" s="209"/>
      <c r="AT38" s="209"/>
      <c r="AU38" s="209"/>
      <c r="AV38" s="209"/>
      <c r="AW38" s="209"/>
      <c r="AX38" s="209"/>
      <c r="AY38" s="198">
        <f t="shared" si="26"/>
        <v>0</v>
      </c>
      <c r="AZ38" s="198"/>
      <c r="BA38" s="198"/>
      <c r="BB38" s="198"/>
      <c r="BC38" s="198"/>
      <c r="BD38" s="198"/>
      <c r="BE38" s="198"/>
      <c r="BF38" s="199"/>
      <c r="BG38" s="200"/>
      <c r="BH38" s="200"/>
      <c r="BI38" s="200"/>
      <c r="BJ38" s="200"/>
      <c r="BK38" s="200"/>
      <c r="BL38" s="201"/>
      <c r="BM38" s="199"/>
      <c r="BN38" s="200"/>
      <c r="BO38" s="200"/>
      <c r="BP38" s="200"/>
      <c r="BQ38" s="200"/>
      <c r="BR38" s="200"/>
      <c r="BS38" s="201"/>
      <c r="BT38" s="202" t="s">
        <v>75</v>
      </c>
      <c r="BU38" s="203" t="s">
        <v>75</v>
      </c>
      <c r="BV38" s="203"/>
      <c r="BW38" s="203"/>
      <c r="BX38" s="203"/>
      <c r="BY38" s="203"/>
      <c r="BZ38" s="203"/>
      <c r="CA38" s="203"/>
      <c r="CB38" s="204"/>
      <c r="CC38" s="198">
        <f t="shared" si="27"/>
        <v>0</v>
      </c>
      <c r="CD38" s="198"/>
      <c r="CE38" s="198"/>
      <c r="CF38" s="198"/>
      <c r="CG38" s="198"/>
      <c r="CH38" s="198"/>
      <c r="CI38" s="198"/>
      <c r="CJ38" s="198">
        <f t="shared" si="28"/>
        <v>0</v>
      </c>
      <c r="CK38" s="198"/>
      <c r="CL38" s="198"/>
      <c r="CM38" s="198"/>
      <c r="CN38" s="198"/>
      <c r="CO38" s="198"/>
      <c r="CP38" s="198"/>
      <c r="CQ38" s="191">
        <f t="shared" si="22"/>
        <v>0</v>
      </c>
      <c r="CR38" s="191"/>
      <c r="CS38" s="191"/>
      <c r="CT38" s="191"/>
      <c r="CU38" s="191"/>
      <c r="CV38" s="191"/>
      <c r="CW38" s="191"/>
      <c r="CX38" s="191"/>
      <c r="CY38" s="192" t="s">
        <v>75</v>
      </c>
      <c r="CZ38" s="193" t="s">
        <v>75</v>
      </c>
      <c r="DA38" s="193"/>
      <c r="DB38" s="193"/>
      <c r="DC38" s="193"/>
      <c r="DD38" s="193"/>
      <c r="DE38" s="193"/>
      <c r="DF38" s="193"/>
      <c r="DG38" s="193"/>
      <c r="DH38" s="193"/>
      <c r="DI38" s="194"/>
      <c r="DJ38" s="195" t="str">
        <f t="shared" si="5"/>
        <v>Нефёдов С.Н.</v>
      </c>
      <c r="DK38" s="196"/>
      <c r="DL38" s="196"/>
      <c r="DM38" s="196"/>
      <c r="DN38" s="196"/>
      <c r="DO38" s="196"/>
      <c r="DP38" s="196"/>
      <c r="DQ38" s="196"/>
      <c r="DR38" s="196"/>
      <c r="DS38" s="197"/>
      <c r="DT38" s="195" t="str">
        <f t="shared" si="6"/>
        <v>Нефёдов С.Н.</v>
      </c>
      <c r="DU38" s="196"/>
      <c r="DV38" s="196"/>
      <c r="DW38" s="196"/>
      <c r="DX38" s="196"/>
      <c r="DY38" s="196"/>
      <c r="DZ38" s="196"/>
      <c r="EA38" s="196"/>
      <c r="EB38" s="196"/>
      <c r="EC38" s="197"/>
      <c r="ED38" s="192"/>
      <c r="EE38" s="193" t="s">
        <v>46</v>
      </c>
      <c r="EF38" s="193"/>
      <c r="EG38" s="193"/>
      <c r="EH38" s="193"/>
      <c r="EI38" s="193"/>
      <c r="EJ38" s="193"/>
      <c r="EK38" s="193"/>
      <c r="EL38" s="193"/>
      <c r="EM38" s="194"/>
      <c r="EN38" s="192" t="s">
        <v>75</v>
      </c>
      <c r="EO38" s="193" t="s">
        <v>75</v>
      </c>
      <c r="EP38" s="193"/>
      <c r="EQ38" s="193"/>
      <c r="ER38" s="193"/>
      <c r="ES38" s="193"/>
      <c r="ET38" s="193"/>
      <c r="EU38" s="193"/>
      <c r="EV38" s="193"/>
      <c r="EW38" s="194"/>
      <c r="EX38" s="180" t="s">
        <v>75</v>
      </c>
      <c r="EY38" s="181" t="s">
        <v>75</v>
      </c>
      <c r="EZ38" s="181"/>
      <c r="FA38" s="181"/>
      <c r="FB38" s="181"/>
      <c r="FC38" s="181"/>
      <c r="FD38" s="181"/>
      <c r="FE38" s="181"/>
      <c r="FF38" s="181"/>
      <c r="FG38" s="182"/>
      <c r="FH38" s="25"/>
      <c r="FI38" s="91"/>
      <c r="FJ38" s="62"/>
      <c r="FK38" s="65">
        <f t="shared" si="29"/>
        <v>0</v>
      </c>
      <c r="FL38" s="66">
        <f t="shared" si="30"/>
        <v>0</v>
      </c>
      <c r="FM38" s="67">
        <f t="shared" si="31"/>
        <v>0</v>
      </c>
      <c r="FN38" s="86">
        <f t="shared" si="32"/>
        <v>0</v>
      </c>
      <c r="FO38" s="84">
        <f t="shared" si="33"/>
        <v>0</v>
      </c>
      <c r="FP38" s="67">
        <f t="shared" si="34"/>
        <v>0</v>
      </c>
      <c r="FQ38" s="25"/>
      <c r="FR38" s="47">
        <f t="shared" si="35"/>
        <v>0</v>
      </c>
      <c r="FS38" s="41">
        <f t="shared" si="36"/>
        <v>0</v>
      </c>
      <c r="FT38" s="41">
        <f t="shared" si="37"/>
        <v>0</v>
      </c>
      <c r="FU38" s="48">
        <f t="shared" si="38"/>
        <v>0</v>
      </c>
      <c r="FV38" s="1"/>
      <c r="FW38" s="146">
        <f t="shared" si="39"/>
        <v>0</v>
      </c>
      <c r="FX38" s="147">
        <f t="shared" si="20"/>
        <v>0</v>
      </c>
      <c r="FY38" s="144">
        <f t="shared" si="40"/>
        <v>0</v>
      </c>
      <c r="FZ38" s="148">
        <v>0</v>
      </c>
      <c r="GB38" s="36"/>
      <c r="GC38" s="36"/>
      <c r="GD38" s="36"/>
      <c r="GE38" s="36"/>
      <c r="GF38" s="36"/>
      <c r="GG38" s="36"/>
      <c r="GH38" s="36"/>
      <c r="GI38" s="36"/>
      <c r="GJ38" s="36"/>
    </row>
    <row r="39" spans="2:192" ht="20.25" customHeight="1" thickBot="1" thickTop="1">
      <c r="B39" s="210">
        <v>41668</v>
      </c>
      <c r="C39" s="211"/>
      <c r="D39" s="211"/>
      <c r="E39" s="211"/>
      <c r="F39" s="211"/>
      <c r="G39" s="211"/>
      <c r="H39" s="212"/>
      <c r="I39" s="205"/>
      <c r="J39" s="206"/>
      <c r="K39" s="206"/>
      <c r="L39" s="206"/>
      <c r="M39" s="206"/>
      <c r="N39" s="207"/>
      <c r="O39" s="205"/>
      <c r="P39" s="206"/>
      <c r="Q39" s="206"/>
      <c r="R39" s="206"/>
      <c r="S39" s="206"/>
      <c r="T39" s="207"/>
      <c r="U39" s="208">
        <f t="shared" si="23"/>
        <v>0</v>
      </c>
      <c r="V39" s="208"/>
      <c r="W39" s="208"/>
      <c r="X39" s="208"/>
      <c r="Y39" s="208"/>
      <c r="Z39" s="208"/>
      <c r="AA39" s="208"/>
      <c r="AB39" s="208"/>
      <c r="AC39" s="208"/>
      <c r="AD39" s="198">
        <f t="shared" si="24"/>
        <v>0</v>
      </c>
      <c r="AE39" s="198"/>
      <c r="AF39" s="198"/>
      <c r="AG39" s="198"/>
      <c r="AH39" s="198"/>
      <c r="AI39" s="198"/>
      <c r="AJ39" s="198"/>
      <c r="AK39" s="199"/>
      <c r="AL39" s="200"/>
      <c r="AM39" s="200"/>
      <c r="AN39" s="200"/>
      <c r="AO39" s="200"/>
      <c r="AP39" s="200"/>
      <c r="AQ39" s="201"/>
      <c r="AR39" s="209">
        <f t="shared" si="25"/>
        <v>0</v>
      </c>
      <c r="AS39" s="209"/>
      <c r="AT39" s="209"/>
      <c r="AU39" s="209"/>
      <c r="AV39" s="209"/>
      <c r="AW39" s="209"/>
      <c r="AX39" s="209"/>
      <c r="AY39" s="198">
        <f t="shared" si="26"/>
        <v>0</v>
      </c>
      <c r="AZ39" s="198"/>
      <c r="BA39" s="198"/>
      <c r="BB39" s="198"/>
      <c r="BC39" s="198"/>
      <c r="BD39" s="198"/>
      <c r="BE39" s="198"/>
      <c r="BF39" s="199"/>
      <c r="BG39" s="200"/>
      <c r="BH39" s="200"/>
      <c r="BI39" s="200"/>
      <c r="BJ39" s="200"/>
      <c r="BK39" s="200"/>
      <c r="BL39" s="201"/>
      <c r="BM39" s="199"/>
      <c r="BN39" s="200"/>
      <c r="BO39" s="200"/>
      <c r="BP39" s="200"/>
      <c r="BQ39" s="200"/>
      <c r="BR39" s="200"/>
      <c r="BS39" s="201"/>
      <c r="BT39" s="202" t="s">
        <v>75</v>
      </c>
      <c r="BU39" s="203" t="s">
        <v>75</v>
      </c>
      <c r="BV39" s="203"/>
      <c r="BW39" s="203"/>
      <c r="BX39" s="203"/>
      <c r="BY39" s="203"/>
      <c r="BZ39" s="203"/>
      <c r="CA39" s="203"/>
      <c r="CB39" s="204"/>
      <c r="CC39" s="198">
        <f t="shared" si="27"/>
        <v>0</v>
      </c>
      <c r="CD39" s="198"/>
      <c r="CE39" s="198"/>
      <c r="CF39" s="198"/>
      <c r="CG39" s="198"/>
      <c r="CH39" s="198"/>
      <c r="CI39" s="198"/>
      <c r="CJ39" s="198">
        <f t="shared" si="28"/>
        <v>0</v>
      </c>
      <c r="CK39" s="198"/>
      <c r="CL39" s="198"/>
      <c r="CM39" s="198"/>
      <c r="CN39" s="198"/>
      <c r="CO39" s="198"/>
      <c r="CP39" s="198"/>
      <c r="CQ39" s="191">
        <f t="shared" si="22"/>
        <v>0</v>
      </c>
      <c r="CR39" s="191"/>
      <c r="CS39" s="191"/>
      <c r="CT39" s="191"/>
      <c r="CU39" s="191"/>
      <c r="CV39" s="191"/>
      <c r="CW39" s="191"/>
      <c r="CX39" s="191"/>
      <c r="CY39" s="192" t="s">
        <v>75</v>
      </c>
      <c r="CZ39" s="193" t="s">
        <v>75</v>
      </c>
      <c r="DA39" s="193"/>
      <c r="DB39" s="193"/>
      <c r="DC39" s="193"/>
      <c r="DD39" s="193"/>
      <c r="DE39" s="193"/>
      <c r="DF39" s="193"/>
      <c r="DG39" s="193"/>
      <c r="DH39" s="193"/>
      <c r="DI39" s="194"/>
      <c r="DJ39" s="195" t="str">
        <f t="shared" si="5"/>
        <v>Нефёдов С.Н.</v>
      </c>
      <c r="DK39" s="196"/>
      <c r="DL39" s="196"/>
      <c r="DM39" s="196"/>
      <c r="DN39" s="196"/>
      <c r="DO39" s="196"/>
      <c r="DP39" s="196"/>
      <c r="DQ39" s="196"/>
      <c r="DR39" s="196"/>
      <c r="DS39" s="197"/>
      <c r="DT39" s="195" t="str">
        <f t="shared" si="6"/>
        <v>Нефёдов С.Н.</v>
      </c>
      <c r="DU39" s="196"/>
      <c r="DV39" s="196"/>
      <c r="DW39" s="196"/>
      <c r="DX39" s="196"/>
      <c r="DY39" s="196"/>
      <c r="DZ39" s="196"/>
      <c r="EA39" s="196"/>
      <c r="EB39" s="196"/>
      <c r="EC39" s="197"/>
      <c r="ED39" s="192"/>
      <c r="EE39" s="193" t="s">
        <v>46</v>
      </c>
      <c r="EF39" s="193"/>
      <c r="EG39" s="193"/>
      <c r="EH39" s="193"/>
      <c r="EI39" s="193"/>
      <c r="EJ39" s="193"/>
      <c r="EK39" s="193"/>
      <c r="EL39" s="193"/>
      <c r="EM39" s="194"/>
      <c r="EN39" s="192" t="s">
        <v>75</v>
      </c>
      <c r="EO39" s="193" t="s">
        <v>75</v>
      </c>
      <c r="EP39" s="193"/>
      <c r="EQ39" s="193"/>
      <c r="ER39" s="193"/>
      <c r="ES39" s="193"/>
      <c r="ET39" s="193"/>
      <c r="EU39" s="193"/>
      <c r="EV39" s="193"/>
      <c r="EW39" s="194"/>
      <c r="EX39" s="180" t="s">
        <v>75</v>
      </c>
      <c r="EY39" s="181" t="s">
        <v>75</v>
      </c>
      <c r="EZ39" s="181"/>
      <c r="FA39" s="181"/>
      <c r="FB39" s="181"/>
      <c r="FC39" s="181"/>
      <c r="FD39" s="181"/>
      <c r="FE39" s="181"/>
      <c r="FF39" s="181"/>
      <c r="FG39" s="182"/>
      <c r="FH39" s="25"/>
      <c r="FI39" s="91"/>
      <c r="FJ39" s="62"/>
      <c r="FK39" s="65">
        <f t="shared" si="29"/>
        <v>0</v>
      </c>
      <c r="FL39" s="66">
        <f t="shared" si="30"/>
        <v>0</v>
      </c>
      <c r="FM39" s="67">
        <f t="shared" si="31"/>
        <v>0</v>
      </c>
      <c r="FN39" s="86">
        <f t="shared" si="32"/>
        <v>0</v>
      </c>
      <c r="FO39" s="84">
        <f t="shared" si="33"/>
        <v>0</v>
      </c>
      <c r="FP39" s="67">
        <f t="shared" si="34"/>
        <v>0</v>
      </c>
      <c r="FQ39" s="25"/>
      <c r="FR39" s="47">
        <f t="shared" si="35"/>
        <v>0</v>
      </c>
      <c r="FS39" s="41">
        <f t="shared" si="36"/>
        <v>0</v>
      </c>
      <c r="FT39" s="41">
        <f t="shared" si="37"/>
        <v>0</v>
      </c>
      <c r="FU39" s="48">
        <f t="shared" si="38"/>
        <v>0</v>
      </c>
      <c r="FV39" s="1"/>
      <c r="FW39" s="146">
        <f t="shared" si="39"/>
        <v>0</v>
      </c>
      <c r="FX39" s="147">
        <f t="shared" si="20"/>
        <v>0</v>
      </c>
      <c r="FY39" s="144">
        <f t="shared" si="40"/>
        <v>0</v>
      </c>
      <c r="FZ39" s="148">
        <v>0</v>
      </c>
      <c r="GB39" s="36"/>
      <c r="GC39" s="36"/>
      <c r="GD39" s="36"/>
      <c r="GE39" s="36"/>
      <c r="GF39" s="36"/>
      <c r="GG39" s="36"/>
      <c r="GH39" s="36"/>
      <c r="GI39" s="36"/>
      <c r="GJ39" s="36"/>
    </row>
    <row r="40" spans="2:192" ht="20.25" customHeight="1" thickBot="1" thickTop="1">
      <c r="B40" s="210">
        <v>41669</v>
      </c>
      <c r="C40" s="211"/>
      <c r="D40" s="211"/>
      <c r="E40" s="211"/>
      <c r="F40" s="211"/>
      <c r="G40" s="211"/>
      <c r="H40" s="212"/>
      <c r="I40" s="205"/>
      <c r="J40" s="206"/>
      <c r="K40" s="206"/>
      <c r="L40" s="206"/>
      <c r="M40" s="206"/>
      <c r="N40" s="207"/>
      <c r="O40" s="205"/>
      <c r="P40" s="206"/>
      <c r="Q40" s="206"/>
      <c r="R40" s="206"/>
      <c r="S40" s="206"/>
      <c r="T40" s="207"/>
      <c r="U40" s="208">
        <f t="shared" si="23"/>
        <v>0</v>
      </c>
      <c r="V40" s="208"/>
      <c r="W40" s="208"/>
      <c r="X40" s="208"/>
      <c r="Y40" s="208"/>
      <c r="Z40" s="208"/>
      <c r="AA40" s="208"/>
      <c r="AB40" s="208"/>
      <c r="AC40" s="208"/>
      <c r="AD40" s="198">
        <f t="shared" si="24"/>
        <v>0</v>
      </c>
      <c r="AE40" s="198"/>
      <c r="AF40" s="198"/>
      <c r="AG40" s="198"/>
      <c r="AH40" s="198"/>
      <c r="AI40" s="198"/>
      <c r="AJ40" s="198"/>
      <c r="AK40" s="199"/>
      <c r="AL40" s="200"/>
      <c r="AM40" s="200"/>
      <c r="AN40" s="200"/>
      <c r="AO40" s="200"/>
      <c r="AP40" s="200"/>
      <c r="AQ40" s="201"/>
      <c r="AR40" s="209">
        <f t="shared" si="25"/>
        <v>0</v>
      </c>
      <c r="AS40" s="209"/>
      <c r="AT40" s="209"/>
      <c r="AU40" s="209"/>
      <c r="AV40" s="209"/>
      <c r="AW40" s="209"/>
      <c r="AX40" s="209"/>
      <c r="AY40" s="198">
        <f t="shared" si="26"/>
        <v>0</v>
      </c>
      <c r="AZ40" s="198"/>
      <c r="BA40" s="198"/>
      <c r="BB40" s="198"/>
      <c r="BC40" s="198"/>
      <c r="BD40" s="198"/>
      <c r="BE40" s="198"/>
      <c r="BF40" s="199"/>
      <c r="BG40" s="200"/>
      <c r="BH40" s="200"/>
      <c r="BI40" s="200"/>
      <c r="BJ40" s="200"/>
      <c r="BK40" s="200"/>
      <c r="BL40" s="201"/>
      <c r="BM40" s="199"/>
      <c r="BN40" s="200"/>
      <c r="BO40" s="200"/>
      <c r="BP40" s="200"/>
      <c r="BQ40" s="200"/>
      <c r="BR40" s="200"/>
      <c r="BS40" s="201"/>
      <c r="BT40" s="202" t="s">
        <v>75</v>
      </c>
      <c r="BU40" s="203" t="s">
        <v>75</v>
      </c>
      <c r="BV40" s="203"/>
      <c r="BW40" s="203"/>
      <c r="BX40" s="203"/>
      <c r="BY40" s="203"/>
      <c r="BZ40" s="203"/>
      <c r="CA40" s="203"/>
      <c r="CB40" s="204"/>
      <c r="CC40" s="198">
        <f t="shared" si="27"/>
        <v>0</v>
      </c>
      <c r="CD40" s="198"/>
      <c r="CE40" s="198"/>
      <c r="CF40" s="198"/>
      <c r="CG40" s="198"/>
      <c r="CH40" s="198"/>
      <c r="CI40" s="198"/>
      <c r="CJ40" s="198">
        <f t="shared" si="28"/>
        <v>0</v>
      </c>
      <c r="CK40" s="198"/>
      <c r="CL40" s="198"/>
      <c r="CM40" s="198"/>
      <c r="CN40" s="198"/>
      <c r="CO40" s="198"/>
      <c r="CP40" s="198"/>
      <c r="CQ40" s="191">
        <f t="shared" si="22"/>
        <v>0</v>
      </c>
      <c r="CR40" s="191"/>
      <c r="CS40" s="191"/>
      <c r="CT40" s="191"/>
      <c r="CU40" s="191"/>
      <c r="CV40" s="191"/>
      <c r="CW40" s="191"/>
      <c r="CX40" s="191"/>
      <c r="CY40" s="192" t="s">
        <v>75</v>
      </c>
      <c r="CZ40" s="193" t="s">
        <v>75</v>
      </c>
      <c r="DA40" s="193"/>
      <c r="DB40" s="193"/>
      <c r="DC40" s="193"/>
      <c r="DD40" s="193"/>
      <c r="DE40" s="193"/>
      <c r="DF40" s="193"/>
      <c r="DG40" s="193"/>
      <c r="DH40" s="193"/>
      <c r="DI40" s="194"/>
      <c r="DJ40" s="195" t="str">
        <f t="shared" si="5"/>
        <v>Нефёдов С.Н.</v>
      </c>
      <c r="DK40" s="196"/>
      <c r="DL40" s="196"/>
      <c r="DM40" s="196"/>
      <c r="DN40" s="196"/>
      <c r="DO40" s="196"/>
      <c r="DP40" s="196"/>
      <c r="DQ40" s="196"/>
      <c r="DR40" s="196"/>
      <c r="DS40" s="197"/>
      <c r="DT40" s="195" t="str">
        <f t="shared" si="6"/>
        <v>Нефёдов С.Н.</v>
      </c>
      <c r="DU40" s="196"/>
      <c r="DV40" s="196"/>
      <c r="DW40" s="196"/>
      <c r="DX40" s="196"/>
      <c r="DY40" s="196"/>
      <c r="DZ40" s="196"/>
      <c r="EA40" s="196"/>
      <c r="EB40" s="196"/>
      <c r="EC40" s="197"/>
      <c r="ED40" s="192"/>
      <c r="EE40" s="193" t="s">
        <v>46</v>
      </c>
      <c r="EF40" s="193"/>
      <c r="EG40" s="193"/>
      <c r="EH40" s="193"/>
      <c r="EI40" s="193"/>
      <c r="EJ40" s="193"/>
      <c r="EK40" s="193"/>
      <c r="EL40" s="193"/>
      <c r="EM40" s="194"/>
      <c r="EN40" s="192" t="s">
        <v>75</v>
      </c>
      <c r="EO40" s="193" t="s">
        <v>75</v>
      </c>
      <c r="EP40" s="193"/>
      <c r="EQ40" s="193"/>
      <c r="ER40" s="193"/>
      <c r="ES40" s="193"/>
      <c r="ET40" s="193"/>
      <c r="EU40" s="193"/>
      <c r="EV40" s="193"/>
      <c r="EW40" s="194"/>
      <c r="EX40" s="180" t="s">
        <v>75</v>
      </c>
      <c r="EY40" s="181" t="s">
        <v>75</v>
      </c>
      <c r="EZ40" s="181"/>
      <c r="FA40" s="181"/>
      <c r="FB40" s="181"/>
      <c r="FC40" s="181"/>
      <c r="FD40" s="181"/>
      <c r="FE40" s="181"/>
      <c r="FF40" s="181"/>
      <c r="FG40" s="182"/>
      <c r="FH40" s="25"/>
      <c r="FI40" s="91"/>
      <c r="FJ40" s="62"/>
      <c r="FK40" s="65">
        <f t="shared" si="29"/>
        <v>0</v>
      </c>
      <c r="FL40" s="66">
        <f t="shared" si="30"/>
        <v>0</v>
      </c>
      <c r="FM40" s="67">
        <f t="shared" si="31"/>
        <v>0</v>
      </c>
      <c r="FN40" s="86">
        <f t="shared" si="32"/>
        <v>0</v>
      </c>
      <c r="FO40" s="84">
        <f t="shared" si="33"/>
        <v>0</v>
      </c>
      <c r="FP40" s="67">
        <f t="shared" si="34"/>
        <v>0</v>
      </c>
      <c r="FQ40" s="25"/>
      <c r="FR40" s="47">
        <f t="shared" si="35"/>
        <v>0</v>
      </c>
      <c r="FS40" s="41">
        <f t="shared" si="36"/>
        <v>0</v>
      </c>
      <c r="FT40" s="41">
        <f t="shared" si="37"/>
        <v>0</v>
      </c>
      <c r="FU40" s="48">
        <f t="shared" si="38"/>
        <v>0</v>
      </c>
      <c r="FV40" s="1"/>
      <c r="FW40" s="146">
        <f t="shared" si="39"/>
        <v>0</v>
      </c>
      <c r="FX40" s="147">
        <f t="shared" si="20"/>
        <v>0</v>
      </c>
      <c r="FY40" s="144">
        <f t="shared" si="40"/>
        <v>0</v>
      </c>
      <c r="FZ40" s="148">
        <v>0</v>
      </c>
      <c r="GB40" s="36"/>
      <c r="GC40" s="36"/>
      <c r="GD40" s="36"/>
      <c r="GE40" s="36"/>
      <c r="GF40" s="36"/>
      <c r="GG40" s="36"/>
      <c r="GH40" s="36"/>
      <c r="GI40" s="36"/>
      <c r="GJ40" s="36"/>
    </row>
    <row r="41" spans="2:192" ht="20.25" customHeight="1" thickBot="1" thickTop="1">
      <c r="B41" s="210">
        <v>41670</v>
      </c>
      <c r="C41" s="211"/>
      <c r="D41" s="211"/>
      <c r="E41" s="211"/>
      <c r="F41" s="211"/>
      <c r="G41" s="211"/>
      <c r="H41" s="212"/>
      <c r="I41" s="205"/>
      <c r="J41" s="206"/>
      <c r="K41" s="206"/>
      <c r="L41" s="206"/>
      <c r="M41" s="206"/>
      <c r="N41" s="207"/>
      <c r="O41" s="205"/>
      <c r="P41" s="206"/>
      <c r="Q41" s="206"/>
      <c r="R41" s="206"/>
      <c r="S41" s="206"/>
      <c r="T41" s="207"/>
      <c r="U41" s="208">
        <f t="shared" si="23"/>
        <v>0</v>
      </c>
      <c r="V41" s="208"/>
      <c r="W41" s="208"/>
      <c r="X41" s="208"/>
      <c r="Y41" s="208"/>
      <c r="Z41" s="208"/>
      <c r="AA41" s="208"/>
      <c r="AB41" s="208"/>
      <c r="AC41" s="208"/>
      <c r="AD41" s="198">
        <f t="shared" si="24"/>
        <v>0</v>
      </c>
      <c r="AE41" s="198"/>
      <c r="AF41" s="198"/>
      <c r="AG41" s="198"/>
      <c r="AH41" s="198"/>
      <c r="AI41" s="198"/>
      <c r="AJ41" s="198"/>
      <c r="AK41" s="199"/>
      <c r="AL41" s="200"/>
      <c r="AM41" s="200"/>
      <c r="AN41" s="200"/>
      <c r="AO41" s="200"/>
      <c r="AP41" s="200"/>
      <c r="AQ41" s="201"/>
      <c r="AR41" s="209">
        <f t="shared" si="25"/>
        <v>0</v>
      </c>
      <c r="AS41" s="209"/>
      <c r="AT41" s="209"/>
      <c r="AU41" s="209"/>
      <c r="AV41" s="209"/>
      <c r="AW41" s="209"/>
      <c r="AX41" s="209"/>
      <c r="AY41" s="198">
        <f t="shared" si="26"/>
        <v>0</v>
      </c>
      <c r="AZ41" s="198"/>
      <c r="BA41" s="198"/>
      <c r="BB41" s="198"/>
      <c r="BC41" s="198"/>
      <c r="BD41" s="198"/>
      <c r="BE41" s="198"/>
      <c r="BF41" s="199"/>
      <c r="BG41" s="200"/>
      <c r="BH41" s="200"/>
      <c r="BI41" s="200"/>
      <c r="BJ41" s="200"/>
      <c r="BK41" s="200"/>
      <c r="BL41" s="201"/>
      <c r="BM41" s="199"/>
      <c r="BN41" s="200"/>
      <c r="BO41" s="200"/>
      <c r="BP41" s="200"/>
      <c r="BQ41" s="200"/>
      <c r="BR41" s="200"/>
      <c r="BS41" s="201"/>
      <c r="BT41" s="202" t="s">
        <v>75</v>
      </c>
      <c r="BU41" s="203" t="s">
        <v>75</v>
      </c>
      <c r="BV41" s="203"/>
      <c r="BW41" s="203"/>
      <c r="BX41" s="203"/>
      <c r="BY41" s="203"/>
      <c r="BZ41" s="203"/>
      <c r="CA41" s="203"/>
      <c r="CB41" s="204"/>
      <c r="CC41" s="198">
        <f t="shared" si="27"/>
        <v>0</v>
      </c>
      <c r="CD41" s="198"/>
      <c r="CE41" s="198"/>
      <c r="CF41" s="198"/>
      <c r="CG41" s="198"/>
      <c r="CH41" s="198"/>
      <c r="CI41" s="198"/>
      <c r="CJ41" s="198">
        <f t="shared" si="28"/>
        <v>0</v>
      </c>
      <c r="CK41" s="198"/>
      <c r="CL41" s="198"/>
      <c r="CM41" s="198"/>
      <c r="CN41" s="198"/>
      <c r="CO41" s="198"/>
      <c r="CP41" s="198"/>
      <c r="CQ41" s="191">
        <f t="shared" si="22"/>
        <v>0</v>
      </c>
      <c r="CR41" s="191"/>
      <c r="CS41" s="191"/>
      <c r="CT41" s="191"/>
      <c r="CU41" s="191"/>
      <c r="CV41" s="191"/>
      <c r="CW41" s="191"/>
      <c r="CX41" s="191"/>
      <c r="CY41" s="192" t="s">
        <v>75</v>
      </c>
      <c r="CZ41" s="193" t="s">
        <v>75</v>
      </c>
      <c r="DA41" s="193"/>
      <c r="DB41" s="193"/>
      <c r="DC41" s="193"/>
      <c r="DD41" s="193"/>
      <c r="DE41" s="193"/>
      <c r="DF41" s="193"/>
      <c r="DG41" s="193"/>
      <c r="DH41" s="193"/>
      <c r="DI41" s="194"/>
      <c r="DJ41" s="195" t="str">
        <f t="shared" si="5"/>
        <v>Нефёдов С.Н.</v>
      </c>
      <c r="DK41" s="196"/>
      <c r="DL41" s="196"/>
      <c r="DM41" s="196"/>
      <c r="DN41" s="196"/>
      <c r="DO41" s="196"/>
      <c r="DP41" s="196"/>
      <c r="DQ41" s="196"/>
      <c r="DR41" s="196"/>
      <c r="DS41" s="197"/>
      <c r="DT41" s="195" t="str">
        <f t="shared" si="6"/>
        <v>Нефёдов С.Н.</v>
      </c>
      <c r="DU41" s="196"/>
      <c r="DV41" s="196"/>
      <c r="DW41" s="196"/>
      <c r="DX41" s="196"/>
      <c r="DY41" s="196"/>
      <c r="DZ41" s="196"/>
      <c r="EA41" s="196"/>
      <c r="EB41" s="196"/>
      <c r="EC41" s="197"/>
      <c r="ED41" s="192"/>
      <c r="EE41" s="193" t="s">
        <v>46</v>
      </c>
      <c r="EF41" s="193"/>
      <c r="EG41" s="193"/>
      <c r="EH41" s="193"/>
      <c r="EI41" s="193"/>
      <c r="EJ41" s="193"/>
      <c r="EK41" s="193"/>
      <c r="EL41" s="193"/>
      <c r="EM41" s="194"/>
      <c r="EN41" s="192" t="s">
        <v>75</v>
      </c>
      <c r="EO41" s="193" t="s">
        <v>75</v>
      </c>
      <c r="EP41" s="193"/>
      <c r="EQ41" s="193"/>
      <c r="ER41" s="193"/>
      <c r="ES41" s="193"/>
      <c r="ET41" s="193"/>
      <c r="EU41" s="193"/>
      <c r="EV41" s="193"/>
      <c r="EW41" s="194"/>
      <c r="EX41" s="180" t="s">
        <v>75</v>
      </c>
      <c r="EY41" s="181" t="s">
        <v>75</v>
      </c>
      <c r="EZ41" s="181"/>
      <c r="FA41" s="181"/>
      <c r="FB41" s="181"/>
      <c r="FC41" s="181"/>
      <c r="FD41" s="181"/>
      <c r="FE41" s="181"/>
      <c r="FF41" s="181"/>
      <c r="FG41" s="182"/>
      <c r="FH41" s="25"/>
      <c r="FI41" s="91"/>
      <c r="FJ41" s="62"/>
      <c r="FK41" s="65">
        <f t="shared" si="29"/>
        <v>0</v>
      </c>
      <c r="FL41" s="66">
        <f t="shared" si="30"/>
        <v>0</v>
      </c>
      <c r="FM41" s="67">
        <f t="shared" si="31"/>
        <v>0</v>
      </c>
      <c r="FN41" s="86">
        <f t="shared" si="32"/>
        <v>0</v>
      </c>
      <c r="FO41" s="84">
        <f t="shared" si="33"/>
        <v>0</v>
      </c>
      <c r="FP41" s="67">
        <f t="shared" si="34"/>
        <v>0</v>
      </c>
      <c r="FQ41" s="25"/>
      <c r="FR41" s="47">
        <f t="shared" si="35"/>
        <v>0</v>
      </c>
      <c r="FS41" s="41">
        <f t="shared" si="36"/>
        <v>0</v>
      </c>
      <c r="FT41" s="41">
        <f t="shared" si="37"/>
        <v>0</v>
      </c>
      <c r="FU41" s="48">
        <f t="shared" si="38"/>
        <v>0</v>
      </c>
      <c r="FV41" s="1"/>
      <c r="FW41" s="146">
        <f t="shared" si="39"/>
        <v>0</v>
      </c>
      <c r="FX41" s="147">
        <f t="shared" si="20"/>
        <v>0</v>
      </c>
      <c r="FY41" s="144">
        <f t="shared" si="40"/>
        <v>0</v>
      </c>
      <c r="FZ41" s="148">
        <v>0</v>
      </c>
      <c r="GB41" s="36"/>
      <c r="GC41" s="36"/>
      <c r="GD41" s="36"/>
      <c r="GE41" s="36"/>
      <c r="GF41" s="36"/>
      <c r="GG41" s="36"/>
      <c r="GH41" s="36"/>
      <c r="GI41" s="36"/>
      <c r="GJ41" s="36"/>
    </row>
    <row r="42" spans="2:192" ht="20.25" customHeight="1" hidden="1" thickBot="1" thickTop="1">
      <c r="B42" s="210"/>
      <c r="C42" s="211"/>
      <c r="D42" s="211"/>
      <c r="E42" s="211"/>
      <c r="F42" s="211"/>
      <c r="G42" s="211"/>
      <c r="H42" s="212"/>
      <c r="I42" s="205"/>
      <c r="J42" s="206"/>
      <c r="K42" s="206"/>
      <c r="L42" s="206"/>
      <c r="M42" s="206"/>
      <c r="N42" s="207"/>
      <c r="O42" s="205"/>
      <c r="P42" s="206"/>
      <c r="Q42" s="206"/>
      <c r="R42" s="206"/>
      <c r="S42" s="206"/>
      <c r="T42" s="207"/>
      <c r="U42" s="208">
        <f t="shared" si="23"/>
        <v>0</v>
      </c>
      <c r="V42" s="208"/>
      <c r="W42" s="208"/>
      <c r="X42" s="208"/>
      <c r="Y42" s="208"/>
      <c r="Z42" s="208"/>
      <c r="AA42" s="208"/>
      <c r="AB42" s="208"/>
      <c r="AC42" s="208"/>
      <c r="AD42" s="198">
        <f t="shared" si="24"/>
        <v>0</v>
      </c>
      <c r="AE42" s="198"/>
      <c r="AF42" s="198"/>
      <c r="AG42" s="198"/>
      <c r="AH42" s="198"/>
      <c r="AI42" s="198"/>
      <c r="AJ42" s="198"/>
      <c r="AK42" s="199"/>
      <c r="AL42" s="200"/>
      <c r="AM42" s="200"/>
      <c r="AN42" s="200"/>
      <c r="AO42" s="200"/>
      <c r="AP42" s="200"/>
      <c r="AQ42" s="201"/>
      <c r="AR42" s="209">
        <f t="shared" si="25"/>
        <v>0</v>
      </c>
      <c r="AS42" s="209"/>
      <c r="AT42" s="209"/>
      <c r="AU42" s="209"/>
      <c r="AV42" s="209"/>
      <c r="AW42" s="209"/>
      <c r="AX42" s="209"/>
      <c r="AY42" s="198">
        <f t="shared" si="26"/>
        <v>0</v>
      </c>
      <c r="AZ42" s="198"/>
      <c r="BA42" s="198"/>
      <c r="BB42" s="198"/>
      <c r="BC42" s="198"/>
      <c r="BD42" s="198"/>
      <c r="BE42" s="198"/>
      <c r="BF42" s="199"/>
      <c r="BG42" s="200"/>
      <c r="BH42" s="200"/>
      <c r="BI42" s="200"/>
      <c r="BJ42" s="200"/>
      <c r="BK42" s="200"/>
      <c r="BL42" s="201"/>
      <c r="BM42" s="199"/>
      <c r="BN42" s="200"/>
      <c r="BO42" s="200"/>
      <c r="BP42" s="200"/>
      <c r="BQ42" s="200"/>
      <c r="BR42" s="200"/>
      <c r="BS42" s="201"/>
      <c r="BT42" s="202" t="s">
        <v>75</v>
      </c>
      <c r="BU42" s="203" t="s">
        <v>75</v>
      </c>
      <c r="BV42" s="203"/>
      <c r="BW42" s="203"/>
      <c r="BX42" s="203"/>
      <c r="BY42" s="203"/>
      <c r="BZ42" s="203"/>
      <c r="CA42" s="203"/>
      <c r="CB42" s="204"/>
      <c r="CC42" s="198">
        <f t="shared" si="27"/>
        <v>0</v>
      </c>
      <c r="CD42" s="198"/>
      <c r="CE42" s="198"/>
      <c r="CF42" s="198"/>
      <c r="CG42" s="198"/>
      <c r="CH42" s="198"/>
      <c r="CI42" s="198"/>
      <c r="CJ42" s="198">
        <f t="shared" si="28"/>
        <v>0</v>
      </c>
      <c r="CK42" s="198"/>
      <c r="CL42" s="198"/>
      <c r="CM42" s="198"/>
      <c r="CN42" s="198"/>
      <c r="CO42" s="198"/>
      <c r="CP42" s="198"/>
      <c r="CQ42" s="191">
        <f t="shared" si="22"/>
        <v>0</v>
      </c>
      <c r="CR42" s="191"/>
      <c r="CS42" s="191"/>
      <c r="CT42" s="191"/>
      <c r="CU42" s="191"/>
      <c r="CV42" s="191"/>
      <c r="CW42" s="191"/>
      <c r="CX42" s="191"/>
      <c r="CY42" s="192" t="s">
        <v>75</v>
      </c>
      <c r="CZ42" s="193" t="s">
        <v>75</v>
      </c>
      <c r="DA42" s="193"/>
      <c r="DB42" s="193"/>
      <c r="DC42" s="193"/>
      <c r="DD42" s="193"/>
      <c r="DE42" s="193"/>
      <c r="DF42" s="193"/>
      <c r="DG42" s="193"/>
      <c r="DH42" s="193"/>
      <c r="DI42" s="194"/>
      <c r="DJ42" s="195" t="str">
        <f t="shared" si="5"/>
        <v>Нефёдов С.Н.</v>
      </c>
      <c r="DK42" s="196"/>
      <c r="DL42" s="196"/>
      <c r="DM42" s="196"/>
      <c r="DN42" s="196"/>
      <c r="DO42" s="196"/>
      <c r="DP42" s="196"/>
      <c r="DQ42" s="196"/>
      <c r="DR42" s="196"/>
      <c r="DS42" s="197"/>
      <c r="DT42" s="195" t="str">
        <f t="shared" si="6"/>
        <v>Нефёдов С.Н.</v>
      </c>
      <c r="DU42" s="196"/>
      <c r="DV42" s="196"/>
      <c r="DW42" s="196"/>
      <c r="DX42" s="196"/>
      <c r="DY42" s="196"/>
      <c r="DZ42" s="196"/>
      <c r="EA42" s="196"/>
      <c r="EB42" s="196"/>
      <c r="EC42" s="197"/>
      <c r="ED42" s="192"/>
      <c r="EE42" s="193" t="s">
        <v>46</v>
      </c>
      <c r="EF42" s="193"/>
      <c r="EG42" s="193"/>
      <c r="EH42" s="193"/>
      <c r="EI42" s="193"/>
      <c r="EJ42" s="193"/>
      <c r="EK42" s="193"/>
      <c r="EL42" s="193"/>
      <c r="EM42" s="194"/>
      <c r="EN42" s="192" t="s">
        <v>75</v>
      </c>
      <c r="EO42" s="193" t="s">
        <v>75</v>
      </c>
      <c r="EP42" s="193"/>
      <c r="EQ42" s="193"/>
      <c r="ER42" s="193"/>
      <c r="ES42" s="193"/>
      <c r="ET42" s="193"/>
      <c r="EU42" s="193"/>
      <c r="EV42" s="193"/>
      <c r="EW42" s="194"/>
      <c r="EX42" s="180" t="s">
        <v>75</v>
      </c>
      <c r="EY42" s="181" t="s">
        <v>75</v>
      </c>
      <c r="EZ42" s="181"/>
      <c r="FA42" s="181"/>
      <c r="FB42" s="181"/>
      <c r="FC42" s="181"/>
      <c r="FD42" s="181"/>
      <c r="FE42" s="181"/>
      <c r="FF42" s="181"/>
      <c r="FG42" s="182"/>
      <c r="FH42" s="25"/>
      <c r="FI42" s="91"/>
      <c r="FJ42" s="62"/>
      <c r="FK42" s="65">
        <f t="shared" si="29"/>
        <v>0</v>
      </c>
      <c r="FL42" s="66">
        <f t="shared" si="30"/>
        <v>0</v>
      </c>
      <c r="FM42" s="67">
        <f t="shared" si="31"/>
        <v>0</v>
      </c>
      <c r="FN42" s="86">
        <f t="shared" si="32"/>
        <v>0</v>
      </c>
      <c r="FO42" s="84">
        <f t="shared" si="33"/>
        <v>0</v>
      </c>
      <c r="FP42" s="67">
        <f t="shared" si="34"/>
        <v>0</v>
      </c>
      <c r="FQ42" s="25"/>
      <c r="FR42" s="47">
        <f t="shared" si="35"/>
        <v>0</v>
      </c>
      <c r="FS42" s="41">
        <f t="shared" si="36"/>
        <v>0</v>
      </c>
      <c r="FT42" s="41">
        <f t="shared" si="37"/>
        <v>0</v>
      </c>
      <c r="FU42" s="48">
        <f t="shared" si="38"/>
        <v>0</v>
      </c>
      <c r="FV42" s="1"/>
      <c r="FW42" s="146">
        <f t="shared" si="39"/>
        <v>0</v>
      </c>
      <c r="FX42" s="147">
        <f t="shared" si="20"/>
        <v>0</v>
      </c>
      <c r="FY42" s="144">
        <f t="shared" si="40"/>
        <v>0</v>
      </c>
      <c r="FZ42" s="148">
        <v>0</v>
      </c>
      <c r="GB42" s="36"/>
      <c r="GC42" s="36"/>
      <c r="GD42" s="36"/>
      <c r="GE42" s="36"/>
      <c r="GF42" s="36"/>
      <c r="GG42" s="36"/>
      <c r="GH42" s="36"/>
      <c r="GI42" s="36"/>
      <c r="GJ42" s="36"/>
    </row>
    <row r="43" spans="2:192" ht="19.5" customHeight="1" hidden="1" thickBot="1" thickTop="1">
      <c r="B43" s="210"/>
      <c r="C43" s="211"/>
      <c r="D43" s="211"/>
      <c r="E43" s="211"/>
      <c r="F43" s="211"/>
      <c r="G43" s="211"/>
      <c r="H43" s="212"/>
      <c r="I43" s="205"/>
      <c r="J43" s="206"/>
      <c r="K43" s="206"/>
      <c r="L43" s="206"/>
      <c r="M43" s="206"/>
      <c r="N43" s="207"/>
      <c r="O43" s="205"/>
      <c r="P43" s="206"/>
      <c r="Q43" s="206"/>
      <c r="R43" s="206"/>
      <c r="S43" s="206"/>
      <c r="T43" s="207"/>
      <c r="U43" s="208">
        <f t="shared" si="0"/>
        <v>0</v>
      </c>
      <c r="V43" s="208"/>
      <c r="W43" s="208"/>
      <c r="X43" s="208"/>
      <c r="Y43" s="208"/>
      <c r="Z43" s="208"/>
      <c r="AA43" s="208"/>
      <c r="AB43" s="208"/>
      <c r="AC43" s="208"/>
      <c r="AD43" s="198">
        <f>AK30</f>
        <v>0</v>
      </c>
      <c r="AE43" s="198"/>
      <c r="AF43" s="198"/>
      <c r="AG43" s="198"/>
      <c r="AH43" s="198"/>
      <c r="AI43" s="198"/>
      <c r="AJ43" s="198"/>
      <c r="AK43" s="199">
        <v>0</v>
      </c>
      <c r="AL43" s="200"/>
      <c r="AM43" s="200"/>
      <c r="AN43" s="200"/>
      <c r="AO43" s="200"/>
      <c r="AP43" s="200"/>
      <c r="AQ43" s="201"/>
      <c r="AR43" s="209">
        <f t="shared" si="1"/>
        <v>0</v>
      </c>
      <c r="AS43" s="209"/>
      <c r="AT43" s="209"/>
      <c r="AU43" s="209"/>
      <c r="AV43" s="209"/>
      <c r="AW43" s="209"/>
      <c r="AX43" s="209"/>
      <c r="AY43" s="198">
        <f>IF(AR30=0,AY30+BM30,BF30)</f>
        <v>0</v>
      </c>
      <c r="AZ43" s="198"/>
      <c r="BA43" s="198"/>
      <c r="BB43" s="198"/>
      <c r="BC43" s="198"/>
      <c r="BD43" s="198"/>
      <c r="BE43" s="198"/>
      <c r="BF43" s="199">
        <v>0</v>
      </c>
      <c r="BG43" s="200"/>
      <c r="BH43" s="200"/>
      <c r="BI43" s="200"/>
      <c r="BJ43" s="200"/>
      <c r="BK43" s="200"/>
      <c r="BL43" s="201"/>
      <c r="BM43" s="199">
        <v>0</v>
      </c>
      <c r="BN43" s="200"/>
      <c r="BO43" s="200"/>
      <c r="BP43" s="200"/>
      <c r="BQ43" s="200"/>
      <c r="BR43" s="200"/>
      <c r="BS43" s="201"/>
      <c r="BT43" s="202" t="s">
        <v>75</v>
      </c>
      <c r="BU43" s="203" t="s">
        <v>75</v>
      </c>
      <c r="BV43" s="203"/>
      <c r="BW43" s="203"/>
      <c r="BX43" s="203"/>
      <c r="BY43" s="203"/>
      <c r="BZ43" s="203"/>
      <c r="CA43" s="203"/>
      <c r="CB43" s="204"/>
      <c r="CC43" s="198">
        <f t="shared" si="2"/>
        <v>0</v>
      </c>
      <c r="CD43" s="198"/>
      <c r="CE43" s="198"/>
      <c r="CF43" s="198"/>
      <c r="CG43" s="198"/>
      <c r="CH43" s="198"/>
      <c r="CI43" s="198"/>
      <c r="CJ43" s="198">
        <f t="shared" si="3"/>
        <v>0</v>
      </c>
      <c r="CK43" s="198"/>
      <c r="CL43" s="198"/>
      <c r="CM43" s="198"/>
      <c r="CN43" s="198"/>
      <c r="CO43" s="198"/>
      <c r="CP43" s="198"/>
      <c r="CQ43" s="191">
        <f t="shared" si="22"/>
        <v>0</v>
      </c>
      <c r="CR43" s="191"/>
      <c r="CS43" s="191"/>
      <c r="CT43" s="191"/>
      <c r="CU43" s="191"/>
      <c r="CV43" s="191"/>
      <c r="CW43" s="191"/>
      <c r="CX43" s="191"/>
      <c r="CY43" s="192" t="s">
        <v>75</v>
      </c>
      <c r="CZ43" s="193" t="s">
        <v>75</v>
      </c>
      <c r="DA43" s="193"/>
      <c r="DB43" s="193"/>
      <c r="DC43" s="193"/>
      <c r="DD43" s="193"/>
      <c r="DE43" s="193"/>
      <c r="DF43" s="193"/>
      <c r="DG43" s="193"/>
      <c r="DH43" s="193"/>
      <c r="DI43" s="194"/>
      <c r="DJ43" s="195" t="str">
        <f t="shared" si="5"/>
        <v>Нефёдов С.Н.</v>
      </c>
      <c r="DK43" s="196"/>
      <c r="DL43" s="196"/>
      <c r="DM43" s="196"/>
      <c r="DN43" s="196"/>
      <c r="DO43" s="196"/>
      <c r="DP43" s="196"/>
      <c r="DQ43" s="196"/>
      <c r="DR43" s="196"/>
      <c r="DS43" s="197"/>
      <c r="DT43" s="195" t="str">
        <f t="shared" si="6"/>
        <v>Нефёдов С.Н.</v>
      </c>
      <c r="DU43" s="196"/>
      <c r="DV43" s="196"/>
      <c r="DW43" s="196"/>
      <c r="DX43" s="196"/>
      <c r="DY43" s="196"/>
      <c r="DZ43" s="196"/>
      <c r="EA43" s="196"/>
      <c r="EB43" s="196"/>
      <c r="EC43" s="197"/>
      <c r="ED43" s="192"/>
      <c r="EE43" s="193" t="s">
        <v>46</v>
      </c>
      <c r="EF43" s="193"/>
      <c r="EG43" s="193"/>
      <c r="EH43" s="193"/>
      <c r="EI43" s="193"/>
      <c r="EJ43" s="193"/>
      <c r="EK43" s="193"/>
      <c r="EL43" s="193"/>
      <c r="EM43" s="194"/>
      <c r="EN43" s="192" t="s">
        <v>75</v>
      </c>
      <c r="EO43" s="193" t="s">
        <v>75</v>
      </c>
      <c r="EP43" s="193"/>
      <c r="EQ43" s="193"/>
      <c r="ER43" s="193"/>
      <c r="ES43" s="193"/>
      <c r="ET43" s="193"/>
      <c r="EU43" s="193"/>
      <c r="EV43" s="193"/>
      <c r="EW43" s="194"/>
      <c r="EX43" s="180" t="s">
        <v>75</v>
      </c>
      <c r="EY43" s="181" t="s">
        <v>75</v>
      </c>
      <c r="EZ43" s="181"/>
      <c r="FA43" s="181"/>
      <c r="FB43" s="181"/>
      <c r="FC43" s="181"/>
      <c r="FD43" s="181"/>
      <c r="FE43" s="181"/>
      <c r="FF43" s="181"/>
      <c r="FG43" s="182"/>
      <c r="FH43" s="25"/>
      <c r="FI43" s="91"/>
      <c r="FJ43" s="62"/>
      <c r="FK43" s="65">
        <f>IF(FI43="Летний период",BV84,0)</f>
        <v>0</v>
      </c>
      <c r="FL43" s="66">
        <f>IF(FI43="зимний период",BV84,0)</f>
        <v>0</v>
      </c>
      <c r="FM43" s="67">
        <f>IF(FI43="",BV84,0)</f>
        <v>0</v>
      </c>
      <c r="FN43" s="86">
        <f>IF(FI43="Летний период",CG84,0)</f>
        <v>0</v>
      </c>
      <c r="FO43" s="84">
        <f>IF(FI43="зимний период",CG84,0)</f>
        <v>0</v>
      </c>
      <c r="FP43" s="67">
        <f>IF(FI43="",CG84,0)</f>
        <v>0</v>
      </c>
      <c r="FQ43" s="25"/>
      <c r="FR43" s="57">
        <f t="shared" si="13"/>
        <v>0</v>
      </c>
      <c r="FS43" s="42">
        <f t="shared" si="14"/>
        <v>0</v>
      </c>
      <c r="FT43" s="42">
        <f t="shared" si="15"/>
        <v>0</v>
      </c>
      <c r="FU43" s="58">
        <f t="shared" si="16"/>
        <v>0</v>
      </c>
      <c r="FV43" s="1"/>
      <c r="FW43" s="149">
        <f>IF(FI43="зимний период",ROUND((BV84*$B$87/100)+(CG84*$B$88/100),1),IF(FI43="",ROUND((BV84*($AL$51*$AE$55+$AL$51)/100)+(CG84*($AL$51*$AE$56+$AL$51)/100),1),IF(FI43="летний период",ROUND((BV84*$B$91/100)+(CG84*$B$92/100),1))))</f>
        <v>0</v>
      </c>
      <c r="FX43" s="150">
        <f t="shared" si="20"/>
        <v>0</v>
      </c>
      <c r="FY43" s="144">
        <f t="shared" si="21"/>
        <v>0</v>
      </c>
      <c r="FZ43" s="151">
        <v>0</v>
      </c>
      <c r="GB43" s="36"/>
      <c r="GC43" s="36"/>
      <c r="GD43" s="36"/>
      <c r="GE43" s="36"/>
      <c r="GF43" s="36"/>
      <c r="GG43" s="36"/>
      <c r="GH43" s="36"/>
      <c r="GI43" s="36"/>
      <c r="GJ43" s="36"/>
    </row>
    <row r="44" spans="2:192" ht="12" customHeight="1" thickBot="1" thickTop="1">
      <c r="B44" s="320" t="s">
        <v>34</v>
      </c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9" t="str">
        <f>BJ8</f>
        <v>03</v>
      </c>
      <c r="S44" s="330"/>
      <c r="T44" s="330"/>
      <c r="U44" s="335" t="str">
        <f>CONCATENATE(FT44,":",FU44)</f>
        <v>8:0</v>
      </c>
      <c r="V44" s="336"/>
      <c r="W44" s="336"/>
      <c r="X44" s="336"/>
      <c r="Y44" s="336"/>
      <c r="Z44" s="336"/>
      <c r="AA44" s="336"/>
      <c r="AB44" s="336"/>
      <c r="AC44" s="337"/>
      <c r="AD44" s="225" t="s">
        <v>42</v>
      </c>
      <c r="AE44" s="226"/>
      <c r="AF44" s="226"/>
      <c r="AG44" s="226"/>
      <c r="AH44" s="226"/>
      <c r="AI44" s="226"/>
      <c r="AJ44" s="227"/>
      <c r="AK44" s="225" t="s">
        <v>42</v>
      </c>
      <c r="AL44" s="226"/>
      <c r="AM44" s="226"/>
      <c r="AN44" s="226"/>
      <c r="AO44" s="226"/>
      <c r="AP44" s="226"/>
      <c r="AQ44" s="227"/>
      <c r="AR44" s="264">
        <f>SUM(AR21:AX43)</f>
        <v>120</v>
      </c>
      <c r="AS44" s="265"/>
      <c r="AT44" s="265"/>
      <c r="AU44" s="265"/>
      <c r="AV44" s="265"/>
      <c r="AW44" s="265"/>
      <c r="AX44" s="266"/>
      <c r="AY44" s="225" t="s">
        <v>42</v>
      </c>
      <c r="AZ44" s="287"/>
      <c r="BA44" s="287"/>
      <c r="BB44" s="287"/>
      <c r="BC44" s="287"/>
      <c r="BD44" s="287"/>
      <c r="BE44" s="323"/>
      <c r="BF44" s="225" t="s">
        <v>42</v>
      </c>
      <c r="BG44" s="226"/>
      <c r="BH44" s="226"/>
      <c r="BI44" s="226"/>
      <c r="BJ44" s="226"/>
      <c r="BK44" s="226"/>
      <c r="BL44" s="227"/>
      <c r="BM44" s="271">
        <f>SUM(BM21:BS43)</f>
        <v>0</v>
      </c>
      <c r="BN44" s="272"/>
      <c r="BO44" s="272"/>
      <c r="BP44" s="272"/>
      <c r="BQ44" s="272"/>
      <c r="BR44" s="272"/>
      <c r="BS44" s="273"/>
      <c r="BT44" s="225" t="s">
        <v>42</v>
      </c>
      <c r="BU44" s="226"/>
      <c r="BV44" s="226"/>
      <c r="BW44" s="226"/>
      <c r="BX44" s="226"/>
      <c r="BY44" s="226"/>
      <c r="BZ44" s="226"/>
      <c r="CA44" s="226"/>
      <c r="CB44" s="227"/>
      <c r="CC44" s="309">
        <f>SUM(CC21:CI43)</f>
        <v>13</v>
      </c>
      <c r="CD44" s="310"/>
      <c r="CE44" s="310"/>
      <c r="CF44" s="310"/>
      <c r="CG44" s="310"/>
      <c r="CH44" s="310"/>
      <c r="CI44" s="311"/>
      <c r="CJ44" s="271">
        <f>SUM(CJ21:CP43)</f>
        <v>13</v>
      </c>
      <c r="CK44" s="272"/>
      <c r="CL44" s="272"/>
      <c r="CM44" s="272"/>
      <c r="CN44" s="272"/>
      <c r="CO44" s="272"/>
      <c r="CP44" s="273"/>
      <c r="CQ44" s="271">
        <f>SUM(CQ21:CX43)</f>
        <v>0</v>
      </c>
      <c r="CR44" s="272"/>
      <c r="CS44" s="272"/>
      <c r="CT44" s="272"/>
      <c r="CU44" s="272"/>
      <c r="CV44" s="272"/>
      <c r="CW44" s="272"/>
      <c r="CX44" s="273"/>
      <c r="CY44" s="225" t="s">
        <v>42</v>
      </c>
      <c r="CZ44" s="226"/>
      <c r="DA44" s="226"/>
      <c r="DB44" s="226"/>
      <c r="DC44" s="226"/>
      <c r="DD44" s="226"/>
      <c r="DE44" s="226"/>
      <c r="DF44" s="226"/>
      <c r="DG44" s="226"/>
      <c r="DH44" s="226"/>
      <c r="DI44" s="227"/>
      <c r="DJ44" s="225" t="s">
        <v>42</v>
      </c>
      <c r="DK44" s="226"/>
      <c r="DL44" s="226"/>
      <c r="DM44" s="226"/>
      <c r="DN44" s="226"/>
      <c r="DO44" s="226"/>
      <c r="DP44" s="226"/>
      <c r="DQ44" s="226"/>
      <c r="DR44" s="226"/>
      <c r="DS44" s="227"/>
      <c r="DT44" s="225" t="s">
        <v>42</v>
      </c>
      <c r="DU44" s="287"/>
      <c r="DV44" s="287"/>
      <c r="DW44" s="226"/>
      <c r="DX44" s="226"/>
      <c r="DY44" s="226"/>
      <c r="DZ44" s="226"/>
      <c r="EA44" s="226"/>
      <c r="EB44" s="226"/>
      <c r="EC44" s="227"/>
      <c r="ED44" s="225" t="s">
        <v>42</v>
      </c>
      <c r="EE44" s="226"/>
      <c r="EF44" s="226"/>
      <c r="EG44" s="226"/>
      <c r="EH44" s="226"/>
      <c r="EI44" s="226"/>
      <c r="EJ44" s="226"/>
      <c r="EK44" s="226"/>
      <c r="EL44" s="226"/>
      <c r="EM44" s="227"/>
      <c r="EN44" s="225" t="s">
        <v>42</v>
      </c>
      <c r="EO44" s="226"/>
      <c r="EP44" s="226"/>
      <c r="EQ44" s="226"/>
      <c r="ER44" s="226"/>
      <c r="ES44" s="226"/>
      <c r="ET44" s="226"/>
      <c r="EU44" s="226"/>
      <c r="EV44" s="226"/>
      <c r="EW44" s="227"/>
      <c r="EX44" s="225" t="s">
        <v>42</v>
      </c>
      <c r="EY44" s="226"/>
      <c r="EZ44" s="226"/>
      <c r="FA44" s="226"/>
      <c r="FB44" s="226"/>
      <c r="FC44" s="226"/>
      <c r="FD44" s="226"/>
      <c r="FE44" s="226"/>
      <c r="FF44" s="226"/>
      <c r="FG44" s="227"/>
      <c r="FH44" s="25"/>
      <c r="FI44" s="25"/>
      <c r="FJ44" s="25"/>
      <c r="FK44" s="68">
        <f aca="true" t="shared" si="41" ref="FK44:FP44">SUM(FK19:FK43)</f>
        <v>120</v>
      </c>
      <c r="FL44" s="69">
        <f t="shared" si="41"/>
        <v>0</v>
      </c>
      <c r="FM44" s="70">
        <f t="shared" si="41"/>
        <v>0</v>
      </c>
      <c r="FN44" s="68">
        <f t="shared" si="41"/>
        <v>0</v>
      </c>
      <c r="FO44" s="85">
        <f t="shared" si="41"/>
        <v>0</v>
      </c>
      <c r="FP44" s="70">
        <f t="shared" si="41"/>
        <v>0</v>
      </c>
      <c r="FQ44" s="25"/>
      <c r="FR44" s="59">
        <f>SUM(FR19:FR43)</f>
        <v>8</v>
      </c>
      <c r="FS44" s="60">
        <f>SUM(FS19:FS43)</f>
        <v>0</v>
      </c>
      <c r="FT44" s="60">
        <f t="shared" si="15"/>
        <v>8</v>
      </c>
      <c r="FU44" s="61">
        <f t="shared" si="16"/>
        <v>0</v>
      </c>
      <c r="FV44" s="1"/>
      <c r="FW44" s="140">
        <f>SUM(FW19:FW43)</f>
        <v>13</v>
      </c>
      <c r="FX44" s="141">
        <f>SUM(FX19:FX43)</f>
        <v>13</v>
      </c>
      <c r="FY44" s="141">
        <f>ROUND(SUM(FY19:FY43),0)</f>
        <v>0</v>
      </c>
      <c r="FZ44" s="142">
        <f>SUM(FZ19:FZ43)</f>
        <v>0</v>
      </c>
      <c r="GA44" s="107">
        <f>FZ18-FX44</f>
        <v>0</v>
      </c>
      <c r="GB44" s="36"/>
      <c r="GC44" s="36"/>
      <c r="GD44" s="36"/>
      <c r="GE44" s="36"/>
      <c r="GF44" s="36"/>
      <c r="GG44" s="36"/>
      <c r="GH44" s="36"/>
      <c r="GI44" s="36"/>
      <c r="GJ44" s="36"/>
    </row>
    <row r="45" spans="2:192" ht="12" customHeight="1" thickTop="1">
      <c r="B45" s="251" t="s">
        <v>8</v>
      </c>
      <c r="C45" s="252"/>
      <c r="D45" s="252"/>
      <c r="E45" s="338" t="str">
        <f>CONCATENATE(BU8," ",CB8," ",CU8," г.")</f>
        <v>31 января 14 г.</v>
      </c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9"/>
      <c r="U45" s="335"/>
      <c r="V45" s="336"/>
      <c r="W45" s="336"/>
      <c r="X45" s="336"/>
      <c r="Y45" s="336"/>
      <c r="Z45" s="336"/>
      <c r="AA45" s="336"/>
      <c r="AB45" s="336"/>
      <c r="AC45" s="337"/>
      <c r="AD45" s="228"/>
      <c r="AE45" s="226"/>
      <c r="AF45" s="226"/>
      <c r="AG45" s="226"/>
      <c r="AH45" s="226"/>
      <c r="AI45" s="226"/>
      <c r="AJ45" s="227"/>
      <c r="AK45" s="228"/>
      <c r="AL45" s="226"/>
      <c r="AM45" s="226"/>
      <c r="AN45" s="226"/>
      <c r="AO45" s="226"/>
      <c r="AP45" s="226"/>
      <c r="AQ45" s="227"/>
      <c r="AR45" s="264"/>
      <c r="AS45" s="265"/>
      <c r="AT45" s="265"/>
      <c r="AU45" s="265"/>
      <c r="AV45" s="265"/>
      <c r="AW45" s="265"/>
      <c r="AX45" s="266"/>
      <c r="AY45" s="225"/>
      <c r="AZ45" s="287"/>
      <c r="BA45" s="287"/>
      <c r="BB45" s="287"/>
      <c r="BC45" s="287"/>
      <c r="BD45" s="287"/>
      <c r="BE45" s="323"/>
      <c r="BF45" s="228"/>
      <c r="BG45" s="226"/>
      <c r="BH45" s="226"/>
      <c r="BI45" s="226"/>
      <c r="BJ45" s="226"/>
      <c r="BK45" s="226"/>
      <c r="BL45" s="227"/>
      <c r="BM45" s="271"/>
      <c r="BN45" s="272"/>
      <c r="BO45" s="272"/>
      <c r="BP45" s="272"/>
      <c r="BQ45" s="272"/>
      <c r="BR45" s="272"/>
      <c r="BS45" s="273"/>
      <c r="BT45" s="228"/>
      <c r="BU45" s="226"/>
      <c r="BV45" s="226"/>
      <c r="BW45" s="226"/>
      <c r="BX45" s="226"/>
      <c r="BY45" s="226"/>
      <c r="BZ45" s="226"/>
      <c r="CA45" s="226"/>
      <c r="CB45" s="227"/>
      <c r="CC45" s="312"/>
      <c r="CD45" s="313"/>
      <c r="CE45" s="313"/>
      <c r="CF45" s="313"/>
      <c r="CG45" s="313"/>
      <c r="CH45" s="313"/>
      <c r="CI45" s="311"/>
      <c r="CJ45" s="271"/>
      <c r="CK45" s="272"/>
      <c r="CL45" s="272"/>
      <c r="CM45" s="272"/>
      <c r="CN45" s="272"/>
      <c r="CO45" s="272"/>
      <c r="CP45" s="273"/>
      <c r="CQ45" s="271"/>
      <c r="CR45" s="272"/>
      <c r="CS45" s="272"/>
      <c r="CT45" s="272"/>
      <c r="CU45" s="272"/>
      <c r="CV45" s="272"/>
      <c r="CW45" s="272"/>
      <c r="CX45" s="273"/>
      <c r="CY45" s="228"/>
      <c r="CZ45" s="226"/>
      <c r="DA45" s="226"/>
      <c r="DB45" s="226"/>
      <c r="DC45" s="226"/>
      <c r="DD45" s="226"/>
      <c r="DE45" s="226"/>
      <c r="DF45" s="226"/>
      <c r="DG45" s="226"/>
      <c r="DH45" s="226"/>
      <c r="DI45" s="227"/>
      <c r="DJ45" s="228"/>
      <c r="DK45" s="226"/>
      <c r="DL45" s="226"/>
      <c r="DM45" s="226"/>
      <c r="DN45" s="226"/>
      <c r="DO45" s="226"/>
      <c r="DP45" s="226"/>
      <c r="DQ45" s="226"/>
      <c r="DR45" s="226"/>
      <c r="DS45" s="227"/>
      <c r="DT45" s="228"/>
      <c r="DU45" s="226"/>
      <c r="DV45" s="226"/>
      <c r="DW45" s="226"/>
      <c r="DX45" s="226"/>
      <c r="DY45" s="226"/>
      <c r="DZ45" s="226"/>
      <c r="EA45" s="226"/>
      <c r="EB45" s="226"/>
      <c r="EC45" s="227"/>
      <c r="ED45" s="228"/>
      <c r="EE45" s="226"/>
      <c r="EF45" s="226"/>
      <c r="EG45" s="226"/>
      <c r="EH45" s="226"/>
      <c r="EI45" s="226"/>
      <c r="EJ45" s="226"/>
      <c r="EK45" s="226"/>
      <c r="EL45" s="226"/>
      <c r="EM45" s="227"/>
      <c r="EN45" s="228"/>
      <c r="EO45" s="226"/>
      <c r="EP45" s="226"/>
      <c r="EQ45" s="226"/>
      <c r="ER45" s="226"/>
      <c r="ES45" s="226"/>
      <c r="ET45" s="226"/>
      <c r="EU45" s="226"/>
      <c r="EV45" s="226"/>
      <c r="EW45" s="227"/>
      <c r="EX45" s="228"/>
      <c r="EY45" s="226"/>
      <c r="EZ45" s="226"/>
      <c r="FA45" s="226"/>
      <c r="FB45" s="226"/>
      <c r="FC45" s="226"/>
      <c r="FD45" s="226"/>
      <c r="FE45" s="226"/>
      <c r="FF45" s="226"/>
      <c r="FG45" s="227"/>
      <c r="FW45" s="106" t="str">
        <f>CONCATENATE("добавить ",GA44," единиц к числам с наибольшим остаткам")</f>
        <v>добавить 0 единиц к числам с наибольшим остаткам</v>
      </c>
      <c r="GB45" s="36"/>
      <c r="GC45" s="36"/>
      <c r="GD45" s="36"/>
      <c r="GE45" s="36"/>
      <c r="GF45" s="36"/>
      <c r="GG45" s="36"/>
      <c r="GH45" s="36"/>
      <c r="GI45" s="36"/>
      <c r="GJ45" s="36"/>
    </row>
    <row r="46" spans="2:192" ht="1.5" customHeight="1"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9"/>
      <c r="X46" s="9"/>
      <c r="Y46" s="9"/>
      <c r="Z46" s="9"/>
      <c r="AA46" s="9"/>
      <c r="AB46" s="9"/>
      <c r="AC46" s="10"/>
      <c r="AD46" s="229"/>
      <c r="AE46" s="230"/>
      <c r="AF46" s="230"/>
      <c r="AG46" s="230"/>
      <c r="AH46" s="230"/>
      <c r="AI46" s="230"/>
      <c r="AJ46" s="231"/>
      <c r="AK46" s="229"/>
      <c r="AL46" s="230"/>
      <c r="AM46" s="230"/>
      <c r="AN46" s="230"/>
      <c r="AO46" s="230"/>
      <c r="AP46" s="230"/>
      <c r="AQ46" s="231"/>
      <c r="AR46" s="267"/>
      <c r="AS46" s="268"/>
      <c r="AT46" s="268"/>
      <c r="AU46" s="268"/>
      <c r="AV46" s="268"/>
      <c r="AW46" s="268"/>
      <c r="AX46" s="269"/>
      <c r="AY46" s="324"/>
      <c r="AZ46" s="325"/>
      <c r="BA46" s="325"/>
      <c r="BB46" s="325"/>
      <c r="BC46" s="325"/>
      <c r="BD46" s="325"/>
      <c r="BE46" s="326"/>
      <c r="BF46" s="229"/>
      <c r="BG46" s="230"/>
      <c r="BH46" s="230"/>
      <c r="BI46" s="230"/>
      <c r="BJ46" s="230"/>
      <c r="BK46" s="230"/>
      <c r="BL46" s="231"/>
      <c r="BM46" s="274"/>
      <c r="BN46" s="275"/>
      <c r="BO46" s="275"/>
      <c r="BP46" s="275"/>
      <c r="BQ46" s="275"/>
      <c r="BR46" s="275"/>
      <c r="BS46" s="276"/>
      <c r="BT46" s="229"/>
      <c r="BU46" s="230"/>
      <c r="BV46" s="230"/>
      <c r="BW46" s="230"/>
      <c r="BX46" s="230"/>
      <c r="BY46" s="230"/>
      <c r="BZ46" s="230"/>
      <c r="CA46" s="230"/>
      <c r="CB46" s="231"/>
      <c r="CC46" s="314"/>
      <c r="CD46" s="315"/>
      <c r="CE46" s="315"/>
      <c r="CF46" s="315"/>
      <c r="CG46" s="315"/>
      <c r="CH46" s="315"/>
      <c r="CI46" s="316"/>
      <c r="CJ46" s="274"/>
      <c r="CK46" s="275"/>
      <c r="CL46" s="275"/>
      <c r="CM46" s="275"/>
      <c r="CN46" s="275"/>
      <c r="CO46" s="275"/>
      <c r="CP46" s="276"/>
      <c r="CQ46" s="274"/>
      <c r="CR46" s="275"/>
      <c r="CS46" s="275"/>
      <c r="CT46" s="275"/>
      <c r="CU46" s="275"/>
      <c r="CV46" s="275"/>
      <c r="CW46" s="275"/>
      <c r="CX46" s="276"/>
      <c r="CY46" s="229"/>
      <c r="CZ46" s="230"/>
      <c r="DA46" s="230"/>
      <c r="DB46" s="230"/>
      <c r="DC46" s="230"/>
      <c r="DD46" s="230"/>
      <c r="DE46" s="230"/>
      <c r="DF46" s="230"/>
      <c r="DG46" s="230"/>
      <c r="DH46" s="230"/>
      <c r="DI46" s="231"/>
      <c r="DJ46" s="229"/>
      <c r="DK46" s="230"/>
      <c r="DL46" s="230"/>
      <c r="DM46" s="230"/>
      <c r="DN46" s="230"/>
      <c r="DO46" s="230"/>
      <c r="DP46" s="230"/>
      <c r="DQ46" s="230"/>
      <c r="DR46" s="230"/>
      <c r="DS46" s="231"/>
      <c r="DT46" s="229"/>
      <c r="DU46" s="230"/>
      <c r="DV46" s="230"/>
      <c r="DW46" s="230"/>
      <c r="DX46" s="230"/>
      <c r="DY46" s="230"/>
      <c r="DZ46" s="230"/>
      <c r="EA46" s="230"/>
      <c r="EB46" s="230"/>
      <c r="EC46" s="231"/>
      <c r="ED46" s="229"/>
      <c r="EE46" s="230"/>
      <c r="EF46" s="230"/>
      <c r="EG46" s="230"/>
      <c r="EH46" s="230"/>
      <c r="EI46" s="230"/>
      <c r="EJ46" s="230"/>
      <c r="EK46" s="230"/>
      <c r="EL46" s="230"/>
      <c r="EM46" s="231"/>
      <c r="EN46" s="229"/>
      <c r="EO46" s="230"/>
      <c r="EP46" s="230"/>
      <c r="EQ46" s="230"/>
      <c r="ER46" s="230"/>
      <c r="ES46" s="230"/>
      <c r="ET46" s="230"/>
      <c r="EU46" s="230"/>
      <c r="EV46" s="230"/>
      <c r="EW46" s="231"/>
      <c r="EX46" s="229"/>
      <c r="EY46" s="230"/>
      <c r="EZ46" s="230"/>
      <c r="FA46" s="230"/>
      <c r="FB46" s="230"/>
      <c r="FC46" s="230"/>
      <c r="FD46" s="230"/>
      <c r="FE46" s="230"/>
      <c r="FF46" s="230"/>
      <c r="FG46" s="231"/>
      <c r="GB46" s="36"/>
      <c r="GC46" s="36"/>
      <c r="GD46" s="36"/>
      <c r="GE46" s="36"/>
      <c r="GF46" s="36"/>
      <c r="GG46" s="36"/>
      <c r="GH46" s="36"/>
      <c r="GI46" s="36"/>
      <c r="GJ46" s="36"/>
    </row>
    <row r="47" spans="2:192" ht="3.7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0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GB47" s="36"/>
      <c r="GC47" s="36"/>
      <c r="GD47" s="36"/>
      <c r="GE47" s="36"/>
      <c r="GF47" s="36"/>
      <c r="GG47" s="36"/>
      <c r="GH47" s="36"/>
      <c r="GI47" s="36"/>
      <c r="GJ47" s="36"/>
    </row>
    <row r="48" spans="184:192" ht="7.5" customHeight="1">
      <c r="GB48" s="36"/>
      <c r="GC48" s="36"/>
      <c r="GD48" s="36"/>
      <c r="GE48" s="36"/>
      <c r="GF48" s="36"/>
      <c r="GG48" s="36"/>
      <c r="GH48" s="36"/>
      <c r="GI48" s="36"/>
      <c r="GJ48" s="36"/>
    </row>
    <row r="49" spans="2:192" ht="13.5" customHeight="1">
      <c r="B49" s="2"/>
      <c r="C49" s="2"/>
      <c r="D49" s="2"/>
      <c r="E49" s="2"/>
      <c r="F49" s="2"/>
      <c r="G49" s="319" t="s">
        <v>35</v>
      </c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59" t="s">
        <v>49</v>
      </c>
      <c r="BX49" s="259"/>
      <c r="BY49" s="259"/>
      <c r="BZ49" s="259"/>
      <c r="CA49" s="259"/>
      <c r="CB49" s="259"/>
      <c r="CC49" s="259"/>
      <c r="CD49" s="259"/>
      <c r="CE49" s="259"/>
      <c r="CF49" s="259"/>
      <c r="CG49" s="259"/>
      <c r="CH49" s="259"/>
      <c r="CI49" s="259"/>
      <c r="CJ49" s="259"/>
      <c r="CK49" s="259"/>
      <c r="CL49" s="259"/>
      <c r="CM49" s="259"/>
      <c r="CN49" s="259"/>
      <c r="CO49" s="259"/>
      <c r="CP49" s="259"/>
      <c r="CQ49" s="259"/>
      <c r="CR49" s="259"/>
      <c r="CS49" s="259"/>
      <c r="CT49" s="259"/>
      <c r="CU49" s="259"/>
      <c r="CV49" s="259"/>
      <c r="CW49" s="259"/>
      <c r="CX49" s="259"/>
      <c r="CY49" s="259"/>
      <c r="CZ49" s="259"/>
      <c r="DA49" s="259"/>
      <c r="DB49" s="259"/>
      <c r="DC49" s="259"/>
      <c r="DD49" s="259"/>
      <c r="DE49" s="259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63"/>
      <c r="ET49" s="63"/>
      <c r="EU49" s="89"/>
      <c r="EV49" s="89"/>
      <c r="EW49" s="89"/>
      <c r="EX49" s="254">
        <f>ROUND(FK44/100*B91,0)</f>
        <v>13</v>
      </c>
      <c r="EY49" s="254"/>
      <c r="EZ49" s="254"/>
      <c r="FA49" s="254"/>
      <c r="FB49" s="254"/>
      <c r="FC49" s="254"/>
      <c r="FD49" s="254"/>
      <c r="FE49" s="254"/>
      <c r="FF49" s="254"/>
      <c r="FG49" s="254"/>
      <c r="FZ49" s="16"/>
      <c r="GA49" s="16"/>
      <c r="GB49" s="36"/>
      <c r="GC49" s="36"/>
      <c r="GD49" s="36"/>
      <c r="GE49" s="36"/>
      <c r="GF49" s="36"/>
      <c r="GG49" s="36"/>
      <c r="GH49" s="36"/>
      <c r="GI49" s="36"/>
      <c r="GJ49" s="36"/>
    </row>
    <row r="50" spans="2:192" ht="3.7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63"/>
      <c r="ET50" s="63"/>
      <c r="EU50" s="89"/>
      <c r="EV50" s="89"/>
      <c r="EW50" s="89"/>
      <c r="EX50" s="254"/>
      <c r="EY50" s="254"/>
      <c r="EZ50" s="254"/>
      <c r="FA50" s="254"/>
      <c r="FB50" s="254"/>
      <c r="FC50" s="254"/>
      <c r="FD50" s="254"/>
      <c r="FE50" s="254"/>
      <c r="FF50" s="254"/>
      <c r="FG50" s="254"/>
      <c r="FZ50" s="16"/>
      <c r="GA50" s="16"/>
      <c r="GB50" s="36"/>
      <c r="GC50" s="36"/>
      <c r="GD50" s="36"/>
      <c r="GE50" s="36"/>
      <c r="GF50" s="36"/>
      <c r="GG50" s="36"/>
      <c r="GH50" s="36"/>
      <c r="GI50" s="36"/>
      <c r="GJ50" s="36"/>
    </row>
    <row r="51" spans="2:192" ht="13.5" customHeight="1">
      <c r="B51" s="11"/>
      <c r="C51" s="253" t="s">
        <v>47</v>
      </c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332">
        <v>10.8</v>
      </c>
      <c r="AM51" s="332"/>
      <c r="AN51" s="332"/>
      <c r="AO51" s="332"/>
      <c r="AP51" s="332"/>
      <c r="AQ51" s="332"/>
      <c r="AR51" s="332"/>
      <c r="AS51" s="332"/>
      <c r="AT51" s="332"/>
      <c r="AU51" s="12" t="s">
        <v>48</v>
      </c>
      <c r="AV51" s="2"/>
      <c r="AW51" s="2"/>
      <c r="AX51" s="2"/>
      <c r="AY51" s="2"/>
      <c r="AZ51" s="2"/>
      <c r="BA51" s="2"/>
      <c r="BB51" s="12"/>
      <c r="BC51" s="12"/>
      <c r="BD51" s="12"/>
      <c r="BE51" s="12"/>
      <c r="BF51" s="12"/>
      <c r="BG51" s="12"/>
      <c r="BH51" s="12"/>
      <c r="BI51" s="12"/>
      <c r="BJ51" s="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263" t="s">
        <v>126</v>
      </c>
      <c r="BX51" s="263"/>
      <c r="BY51" s="263"/>
      <c r="BZ51" s="263"/>
      <c r="CA51" s="263"/>
      <c r="CB51" s="263"/>
      <c r="CC51" s="263"/>
      <c r="CD51" s="263"/>
      <c r="CE51" s="263"/>
      <c r="CF51" s="263"/>
      <c r="CG51" s="263"/>
      <c r="CH51" s="263"/>
      <c r="CI51" s="263"/>
      <c r="CJ51" s="263"/>
      <c r="CK51" s="263"/>
      <c r="CL51" s="263"/>
      <c r="CM51" s="263"/>
      <c r="CN51" s="263"/>
      <c r="CO51" s="263"/>
      <c r="CP51" s="263"/>
      <c r="CQ51" s="263"/>
      <c r="CR51" s="263"/>
      <c r="CS51" s="263"/>
      <c r="CT51" s="284">
        <f>SUM(BV62:CF84)</f>
        <v>120</v>
      </c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55" t="s">
        <v>51</v>
      </c>
      <c r="DF51" s="256"/>
      <c r="DG51" s="256"/>
      <c r="DH51" s="256"/>
      <c r="DI51" s="253" t="s">
        <v>52</v>
      </c>
      <c r="DJ51" s="253"/>
      <c r="DK51" s="253"/>
      <c r="DL51" s="253"/>
      <c r="DM51" s="253"/>
      <c r="DN51" s="253"/>
      <c r="DO51" s="253"/>
      <c r="DP51" s="253"/>
      <c r="DQ51" s="253"/>
      <c r="DR51" s="253"/>
      <c r="DS51" s="253"/>
      <c r="DT51" s="253"/>
      <c r="DU51" s="253"/>
      <c r="DV51" s="253"/>
      <c r="DW51" s="253"/>
      <c r="DX51" s="253"/>
      <c r="DY51" s="253"/>
      <c r="DZ51" s="253"/>
      <c r="EA51" s="253"/>
      <c r="EB51" s="253"/>
      <c r="EC51" s="253"/>
      <c r="ED51" s="284">
        <f>SUM(CG62:CQ84)</f>
        <v>0</v>
      </c>
      <c r="EE51" s="284"/>
      <c r="EF51" s="284"/>
      <c r="EG51" s="284"/>
      <c r="EH51" s="284"/>
      <c r="EI51" s="284"/>
      <c r="EJ51" s="284"/>
      <c r="EK51" s="284"/>
      <c r="EL51" s="284"/>
      <c r="EM51" s="284"/>
      <c r="EN51" s="284"/>
      <c r="EO51" s="255" t="s">
        <v>51</v>
      </c>
      <c r="EP51" s="256"/>
      <c r="EQ51" s="256"/>
      <c r="ER51" s="256"/>
      <c r="ES51" s="12"/>
      <c r="ET51" s="63"/>
      <c r="EU51" s="89"/>
      <c r="EV51" s="89"/>
      <c r="EW51" s="89"/>
      <c r="EX51" s="254">
        <f>ROUND(FL44/100*B87,0)</f>
        <v>0</v>
      </c>
      <c r="EY51" s="254"/>
      <c r="EZ51" s="254"/>
      <c r="FA51" s="254"/>
      <c r="FB51" s="254"/>
      <c r="FC51" s="254"/>
      <c r="FD51" s="254"/>
      <c r="FE51" s="254"/>
      <c r="FF51" s="254"/>
      <c r="FG51" s="254"/>
      <c r="GB51" s="36"/>
      <c r="GC51" s="36"/>
      <c r="GD51" s="36"/>
      <c r="GE51" s="36"/>
      <c r="GF51" s="36"/>
      <c r="GG51" s="36"/>
      <c r="GH51" s="36"/>
      <c r="GI51" s="36"/>
      <c r="GJ51" s="36"/>
    </row>
    <row r="52" spans="2:192" ht="13.5" customHeight="1">
      <c r="B52" s="11"/>
      <c r="C52" s="331" t="s">
        <v>95</v>
      </c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1"/>
      <c r="AN52" s="331"/>
      <c r="AO52" s="331"/>
      <c r="AP52" s="331"/>
      <c r="AQ52" s="331"/>
      <c r="AR52" s="331"/>
      <c r="AS52" s="331"/>
      <c r="AT52" s="331"/>
      <c r="AU52" s="331"/>
      <c r="AV52" s="331"/>
      <c r="AW52" s="331"/>
      <c r="AX52" s="331"/>
      <c r="AY52" s="331"/>
      <c r="AZ52" s="270">
        <v>0</v>
      </c>
      <c r="BA52" s="270"/>
      <c r="BB52" s="270"/>
      <c r="BC52" s="270"/>
      <c r="BD52" s="270"/>
      <c r="BE52" s="270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12"/>
      <c r="BQ52" s="12"/>
      <c r="BR52" s="12"/>
      <c r="BS52" s="12"/>
      <c r="BT52" s="12"/>
      <c r="BU52" s="12"/>
      <c r="BV52" s="12"/>
      <c r="BW52" s="260" t="s">
        <v>53</v>
      </c>
      <c r="BX52" s="260"/>
      <c r="BY52" s="260"/>
      <c r="BZ52" s="260"/>
      <c r="CA52" s="260"/>
      <c r="CB52" s="260"/>
      <c r="CC52" s="260"/>
      <c r="CD52" s="260"/>
      <c r="CE52" s="260"/>
      <c r="CF52" s="260"/>
      <c r="CG52" s="260"/>
      <c r="CH52" s="260"/>
      <c r="CI52" s="260"/>
      <c r="CJ52" s="260"/>
      <c r="CK52" s="260"/>
      <c r="CL52" s="260"/>
      <c r="CM52" s="260"/>
      <c r="CN52" s="260"/>
      <c r="CO52" s="260"/>
      <c r="CP52" s="260"/>
      <c r="CQ52" s="260"/>
      <c r="CR52" s="260"/>
      <c r="CS52" s="260"/>
      <c r="CT52" s="260"/>
      <c r="CU52" s="260"/>
      <c r="CV52" s="257" t="str">
        <f>IF(FK44=0,"",CONCATENATE(FK44," / ",100," х ",B91," = ",ROUND(FK44/100*B91,0)," л;"))</f>
        <v>120 / 100 х 10,8 = 13 л;</v>
      </c>
      <c r="CW52" s="257"/>
      <c r="CX52" s="257"/>
      <c r="CY52" s="257"/>
      <c r="CZ52" s="257"/>
      <c r="DA52" s="257"/>
      <c r="DB52" s="257"/>
      <c r="DC52" s="257"/>
      <c r="DD52" s="257"/>
      <c r="DE52" s="257"/>
      <c r="DF52" s="257"/>
      <c r="DG52" s="257"/>
      <c r="DH52" s="257"/>
      <c r="DI52" s="257"/>
      <c r="DJ52" s="257"/>
      <c r="DK52" s="257"/>
      <c r="DL52" s="257"/>
      <c r="DM52" s="257"/>
      <c r="DN52" s="257"/>
      <c r="DO52" s="257"/>
      <c r="DP52" s="257"/>
      <c r="DQ52" s="257"/>
      <c r="DR52" s="257"/>
      <c r="DS52" s="257"/>
      <c r="DT52" s="257"/>
      <c r="DU52" s="257"/>
      <c r="DV52" s="257"/>
      <c r="DW52" s="257"/>
      <c r="DX52" s="257"/>
      <c r="DY52" s="257"/>
      <c r="DZ52" s="257"/>
      <c r="EA52" s="257"/>
      <c r="EB52" s="257"/>
      <c r="EC52" s="257"/>
      <c r="ED52" s="257"/>
      <c r="EE52" s="257"/>
      <c r="EF52" s="257"/>
      <c r="EG52" s="257"/>
      <c r="EH52" s="257"/>
      <c r="EI52" s="257"/>
      <c r="EJ52" s="2"/>
      <c r="EK52" s="2"/>
      <c r="EL52" s="2"/>
      <c r="EM52" s="2"/>
      <c r="EN52" s="2"/>
      <c r="EO52" s="2"/>
      <c r="EP52" s="2"/>
      <c r="EQ52" s="2"/>
      <c r="ER52" s="2"/>
      <c r="ES52" s="63"/>
      <c r="ET52" s="63"/>
      <c r="EU52" s="89"/>
      <c r="EV52" s="89"/>
      <c r="EW52" s="89"/>
      <c r="EX52" s="254">
        <f>ROUND(FM44/100*B95,0)</f>
        <v>0</v>
      </c>
      <c r="EY52" s="254"/>
      <c r="EZ52" s="254"/>
      <c r="FA52" s="254"/>
      <c r="FB52" s="254"/>
      <c r="FC52" s="254"/>
      <c r="FD52" s="254"/>
      <c r="FE52" s="254"/>
      <c r="FF52" s="254"/>
      <c r="FG52" s="254"/>
      <c r="FY52" s="36"/>
      <c r="FZ52" s="37"/>
      <c r="GA52" s="37"/>
      <c r="GB52" s="37"/>
      <c r="GC52" s="36"/>
      <c r="GD52" s="36"/>
      <c r="GE52" s="36"/>
      <c r="GF52" s="36"/>
      <c r="GG52" s="36"/>
      <c r="GH52" s="36"/>
      <c r="GI52" s="36"/>
      <c r="GJ52" s="36"/>
    </row>
    <row r="53" spans="2:192" ht="13.5" customHeight="1">
      <c r="B53" s="11"/>
      <c r="C53" s="331" t="s">
        <v>82</v>
      </c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1"/>
      <c r="AN53" s="331"/>
      <c r="AO53" s="331"/>
      <c r="AP53" s="331"/>
      <c r="AQ53" s="331"/>
      <c r="AR53" s="331"/>
      <c r="AS53" s="331"/>
      <c r="AT53" s="331"/>
      <c r="AU53" s="331"/>
      <c r="AV53" s="331"/>
      <c r="AW53" s="331"/>
      <c r="AX53" s="331"/>
      <c r="AY53" s="331"/>
      <c r="AZ53" s="270">
        <v>0</v>
      </c>
      <c r="BA53" s="270"/>
      <c r="BB53" s="270"/>
      <c r="BC53" s="270"/>
      <c r="BD53" s="270"/>
      <c r="BE53" s="270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62">
        <f>IF(FM44=0,"",CONCATENATE(FM44," / ",100," х ",B95," = ",ROUND(FM44/100*B95,0)," л;"))</f>
      </c>
      <c r="BX53" s="262"/>
      <c r="BY53" s="262"/>
      <c r="BZ53" s="262"/>
      <c r="CA53" s="262"/>
      <c r="CB53" s="262"/>
      <c r="CC53" s="262"/>
      <c r="CD53" s="262"/>
      <c r="CE53" s="262"/>
      <c r="CF53" s="262"/>
      <c r="CG53" s="262"/>
      <c r="CH53" s="262"/>
      <c r="CI53" s="262"/>
      <c r="CJ53" s="262"/>
      <c r="CK53" s="262"/>
      <c r="CL53" s="262"/>
      <c r="CM53" s="262"/>
      <c r="CN53" s="262"/>
      <c r="CO53" s="262"/>
      <c r="CP53" s="262"/>
      <c r="CQ53" s="262"/>
      <c r="CR53" s="262"/>
      <c r="CS53" s="262"/>
      <c r="CT53" s="262"/>
      <c r="CU53" s="262"/>
      <c r="CV53" s="257">
        <f>IF(FL44=0,"",CONCATENATE(FL44," / ",100," х ",B87," = ",ROUND(FL44/100*B87,0)," л;"))</f>
      </c>
      <c r="CW53" s="257"/>
      <c r="CX53" s="257"/>
      <c r="CY53" s="257"/>
      <c r="CZ53" s="257"/>
      <c r="DA53" s="257"/>
      <c r="DB53" s="257"/>
      <c r="DC53" s="257"/>
      <c r="DD53" s="257"/>
      <c r="DE53" s="257"/>
      <c r="DF53" s="257"/>
      <c r="DG53" s="257"/>
      <c r="DH53" s="257"/>
      <c r="DI53" s="257"/>
      <c r="DJ53" s="257"/>
      <c r="DK53" s="257"/>
      <c r="DL53" s="257"/>
      <c r="DM53" s="257"/>
      <c r="DN53" s="257"/>
      <c r="DO53" s="257"/>
      <c r="DP53" s="257"/>
      <c r="DQ53" s="257"/>
      <c r="DR53" s="257"/>
      <c r="DS53" s="257"/>
      <c r="DT53" s="257"/>
      <c r="DU53" s="257"/>
      <c r="DV53" s="257"/>
      <c r="DW53" s="257"/>
      <c r="DX53" s="257"/>
      <c r="DY53" s="257"/>
      <c r="DZ53" s="257"/>
      <c r="EA53" s="257"/>
      <c r="EB53" s="257"/>
      <c r="EC53" s="257"/>
      <c r="ED53" s="257"/>
      <c r="EE53" s="257"/>
      <c r="EF53" s="257"/>
      <c r="EG53" s="257"/>
      <c r="EH53" s="257"/>
      <c r="EI53" s="257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90"/>
      <c r="EV53" s="90"/>
      <c r="EW53" s="90"/>
      <c r="EX53" s="254">
        <f>ROUND(FN44/100*B92,0)</f>
        <v>0</v>
      </c>
      <c r="EY53" s="254"/>
      <c r="EZ53" s="254"/>
      <c r="FA53" s="254"/>
      <c r="FB53" s="254"/>
      <c r="FC53" s="254"/>
      <c r="FD53" s="254"/>
      <c r="FE53" s="254"/>
      <c r="FF53" s="254"/>
      <c r="FG53" s="254"/>
      <c r="FY53" s="36"/>
      <c r="FZ53" s="38"/>
      <c r="GA53" s="39"/>
      <c r="GB53" s="37"/>
      <c r="GC53" s="36"/>
      <c r="GD53" s="36"/>
      <c r="GE53" s="36"/>
      <c r="GF53" s="36"/>
      <c r="GG53" s="36"/>
      <c r="GH53" s="36"/>
      <c r="GI53" s="36"/>
      <c r="GJ53" s="36"/>
    </row>
    <row r="54" spans="2:192" ht="13.5" customHeight="1"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60" t="s">
        <v>54</v>
      </c>
      <c r="BX54" s="260"/>
      <c r="BY54" s="260"/>
      <c r="BZ54" s="260"/>
      <c r="CA54" s="260"/>
      <c r="CB54" s="260"/>
      <c r="CC54" s="260"/>
      <c r="CD54" s="260"/>
      <c r="CE54" s="260"/>
      <c r="CF54" s="260"/>
      <c r="CG54" s="260"/>
      <c r="CH54" s="260"/>
      <c r="CI54" s="260"/>
      <c r="CJ54" s="260"/>
      <c r="CK54" s="260"/>
      <c r="CL54" s="260"/>
      <c r="CM54" s="260"/>
      <c r="CN54" s="260"/>
      <c r="CO54" s="260"/>
      <c r="CP54" s="260"/>
      <c r="CQ54" s="260"/>
      <c r="CR54" s="260"/>
      <c r="CS54" s="260"/>
      <c r="CT54" s="260"/>
      <c r="CU54" s="260"/>
      <c r="CV54" s="260"/>
      <c r="CW54" s="260"/>
      <c r="CX54" s="260"/>
      <c r="CY54" s="260"/>
      <c r="CZ54" s="260"/>
      <c r="DA54" s="257">
        <f>IF(FN44=0,"",CONCATENATE(FN44," / ",100," х ",B92," = ",ROUND(FN44/100*B92,0)," л;"))</f>
      </c>
      <c r="DB54" s="257"/>
      <c r="DC54" s="257"/>
      <c r="DD54" s="257"/>
      <c r="DE54" s="257"/>
      <c r="DF54" s="257"/>
      <c r="DG54" s="257"/>
      <c r="DH54" s="257"/>
      <c r="DI54" s="257"/>
      <c r="DJ54" s="257"/>
      <c r="DK54" s="257"/>
      <c r="DL54" s="257"/>
      <c r="DM54" s="257"/>
      <c r="DN54" s="257"/>
      <c r="DO54" s="257"/>
      <c r="DP54" s="257"/>
      <c r="DQ54" s="257"/>
      <c r="DR54" s="257"/>
      <c r="DS54" s="257"/>
      <c r="DT54" s="257"/>
      <c r="DU54" s="257"/>
      <c r="DV54" s="257"/>
      <c r="DW54" s="257"/>
      <c r="DX54" s="257"/>
      <c r="DY54" s="257"/>
      <c r="DZ54" s="257"/>
      <c r="EA54" s="257"/>
      <c r="EB54" s="257"/>
      <c r="EC54" s="257"/>
      <c r="ED54" s="257"/>
      <c r="EE54" s="257"/>
      <c r="EF54" s="257"/>
      <c r="EG54" s="257"/>
      <c r="EH54" s="257"/>
      <c r="EI54" s="257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90"/>
      <c r="EV54" s="90"/>
      <c r="EW54" s="90"/>
      <c r="EX54" s="254">
        <f>ROUND(FO44/100*B88,0)</f>
        <v>0</v>
      </c>
      <c r="EY54" s="254"/>
      <c r="EZ54" s="254"/>
      <c r="FA54" s="254"/>
      <c r="FB54" s="254"/>
      <c r="FC54" s="254"/>
      <c r="FD54" s="254"/>
      <c r="FE54" s="254"/>
      <c r="FF54" s="254"/>
      <c r="FG54" s="254"/>
      <c r="FY54" s="36"/>
      <c r="FZ54" s="38"/>
      <c r="GA54" s="39"/>
      <c r="GB54" s="37"/>
      <c r="GC54" s="36"/>
      <c r="GD54" s="36"/>
      <c r="GE54" s="36"/>
      <c r="GF54" s="36"/>
      <c r="GG54" s="36"/>
      <c r="GH54" s="36"/>
      <c r="GI54" s="36"/>
      <c r="GJ54" s="36"/>
    </row>
    <row r="55" spans="2:192" ht="13.5" customHeight="1">
      <c r="B55" s="11"/>
      <c r="C55" s="253" t="s">
        <v>78</v>
      </c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70">
        <v>0</v>
      </c>
      <c r="AF55" s="270"/>
      <c r="AG55" s="270"/>
      <c r="AH55" s="270"/>
      <c r="AI55" s="270"/>
      <c r="AJ55" s="270"/>
      <c r="AK55" s="270"/>
      <c r="AL55" s="270"/>
      <c r="AM55" s="270"/>
      <c r="AN55" s="322"/>
      <c r="AO55" s="322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  <c r="BI55" s="263"/>
      <c r="BJ55" s="263"/>
      <c r="BK55" s="263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62">
        <f>IF(FP44=0,"",CONCATENATE(FP44," / ",100," х ",B96," = ",ROUND(FP44/100*B96,0)," л;"))</f>
      </c>
      <c r="BX55" s="262"/>
      <c r="BY55" s="262"/>
      <c r="BZ55" s="262"/>
      <c r="CA55" s="262"/>
      <c r="CB55" s="262"/>
      <c r="CC55" s="262"/>
      <c r="CD55" s="262"/>
      <c r="CE55" s="262"/>
      <c r="CF55" s="262"/>
      <c r="CG55" s="262"/>
      <c r="CH55" s="262"/>
      <c r="CI55" s="262"/>
      <c r="CJ55" s="262"/>
      <c r="CK55" s="262"/>
      <c r="CL55" s="262"/>
      <c r="CM55" s="262"/>
      <c r="CN55" s="262"/>
      <c r="CO55" s="262"/>
      <c r="CP55" s="262"/>
      <c r="CQ55" s="262"/>
      <c r="CR55" s="262"/>
      <c r="CS55" s="262"/>
      <c r="CT55" s="262"/>
      <c r="CU55" s="262"/>
      <c r="CV55" s="262"/>
      <c r="CW55" s="262"/>
      <c r="CX55" s="262"/>
      <c r="CY55" s="262"/>
      <c r="CZ55" s="262"/>
      <c r="DA55" s="261">
        <f>IF(FO44=0,"",CONCATENATE(FO44," / ",100," х ",B88," = ",ROUND(FO44/100*B88,0)," л;"))</f>
      </c>
      <c r="DB55" s="261"/>
      <c r="DC55" s="261"/>
      <c r="DD55" s="261"/>
      <c r="DE55" s="261"/>
      <c r="DF55" s="261"/>
      <c r="DG55" s="261"/>
      <c r="DH55" s="261"/>
      <c r="DI55" s="261"/>
      <c r="DJ55" s="261"/>
      <c r="DK55" s="261"/>
      <c r="DL55" s="261"/>
      <c r="DM55" s="261"/>
      <c r="DN55" s="261"/>
      <c r="DO55" s="261"/>
      <c r="DP55" s="261"/>
      <c r="DQ55" s="261"/>
      <c r="DR55" s="261"/>
      <c r="DS55" s="261"/>
      <c r="DT55" s="261"/>
      <c r="DU55" s="261"/>
      <c r="DV55" s="261"/>
      <c r="DW55" s="261"/>
      <c r="DX55" s="261"/>
      <c r="DY55" s="261"/>
      <c r="DZ55" s="261"/>
      <c r="EA55" s="261"/>
      <c r="EB55" s="261"/>
      <c r="EC55" s="261"/>
      <c r="ED55" s="261"/>
      <c r="EE55" s="261"/>
      <c r="EF55" s="261"/>
      <c r="EG55" s="261"/>
      <c r="EH55" s="261"/>
      <c r="EI55" s="261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90"/>
      <c r="EV55" s="90"/>
      <c r="EW55" s="90"/>
      <c r="EX55" s="254">
        <f>ROUND(FP44/100*B96,0)</f>
        <v>0</v>
      </c>
      <c r="EY55" s="254"/>
      <c r="EZ55" s="254"/>
      <c r="FA55" s="254"/>
      <c r="FB55" s="254"/>
      <c r="FC55" s="254"/>
      <c r="FD55" s="254"/>
      <c r="FE55" s="254"/>
      <c r="FF55" s="254"/>
      <c r="FG55" s="254"/>
      <c r="FY55" s="36"/>
      <c r="FZ55" s="37"/>
      <c r="GA55" s="37"/>
      <c r="GB55" s="37"/>
      <c r="GC55" s="36"/>
      <c r="GD55" s="36"/>
      <c r="GE55" s="36"/>
      <c r="GF55" s="36"/>
      <c r="GG55" s="36"/>
      <c r="GH55" s="36"/>
      <c r="GI55" s="36"/>
      <c r="GJ55" s="36"/>
    </row>
    <row r="56" spans="2:192" ht="13.5" customHeight="1">
      <c r="B56" s="11"/>
      <c r="C56" s="253" t="s">
        <v>79</v>
      </c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70">
        <v>0</v>
      </c>
      <c r="AF56" s="270"/>
      <c r="AG56" s="270"/>
      <c r="AH56" s="270"/>
      <c r="AI56" s="270"/>
      <c r="AJ56" s="270"/>
      <c r="AK56" s="270"/>
      <c r="AL56" s="270"/>
      <c r="AM56" s="270"/>
      <c r="AN56" s="322"/>
      <c r="AO56" s="322"/>
      <c r="AP56" s="263"/>
      <c r="AQ56" s="263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63"/>
      <c r="BC56" s="263"/>
      <c r="BD56" s="263"/>
      <c r="BE56" s="263"/>
      <c r="BF56" s="263"/>
      <c r="BG56" s="263"/>
      <c r="BH56" s="263"/>
      <c r="BI56" s="263"/>
      <c r="BJ56" s="263"/>
      <c r="BK56" s="263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86" t="s">
        <v>55</v>
      </c>
      <c r="BX56" s="286"/>
      <c r="BY56" s="286"/>
      <c r="BZ56" s="286"/>
      <c r="CA56" s="286"/>
      <c r="CB56" s="286"/>
      <c r="CC56" s="286"/>
      <c r="CD56" s="286"/>
      <c r="CE56" s="286"/>
      <c r="CF56" s="286"/>
      <c r="CG56" s="286"/>
      <c r="CH56" s="286"/>
      <c r="CI56" s="286"/>
      <c r="CJ56" s="286"/>
      <c r="CK56" s="286"/>
      <c r="CL56" s="286"/>
      <c r="CM56" s="286"/>
      <c r="CN56" s="286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6"/>
      <c r="DB56" s="286"/>
      <c r="DC56" s="343">
        <f>EX56</f>
        <v>13</v>
      </c>
      <c r="DD56" s="343"/>
      <c r="DE56" s="343"/>
      <c r="DF56" s="343"/>
      <c r="DG56" s="343"/>
      <c r="DH56" s="343"/>
      <c r="DI56" s="343"/>
      <c r="DJ56" s="343"/>
      <c r="DK56" s="343"/>
      <c r="DL56" s="343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2"/>
      <c r="EK56" s="2"/>
      <c r="EL56" s="2"/>
      <c r="EM56" s="2"/>
      <c r="EN56" s="2"/>
      <c r="EO56" s="2"/>
      <c r="EP56" s="2"/>
      <c r="EQ56" s="2"/>
      <c r="ER56" s="2"/>
      <c r="ES56" s="63"/>
      <c r="ET56" s="63"/>
      <c r="EU56" s="89"/>
      <c r="EV56" s="89"/>
      <c r="EW56" s="89"/>
      <c r="EX56" s="258">
        <f>ROUND(EX49+EX51+EX53+EX54+EX52+EX55,0)</f>
        <v>13</v>
      </c>
      <c r="EY56" s="258"/>
      <c r="EZ56" s="258"/>
      <c r="FA56" s="258"/>
      <c r="FB56" s="258"/>
      <c r="FC56" s="258"/>
      <c r="FD56" s="258"/>
      <c r="FE56" s="258"/>
      <c r="FF56" s="258"/>
      <c r="FG56" s="258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</row>
    <row r="57" spans="2:192" ht="5.2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Z57" s="16"/>
      <c r="GA57" s="16"/>
      <c r="GB57" s="36"/>
      <c r="GC57" s="36"/>
      <c r="GD57" s="36"/>
      <c r="GE57" s="36"/>
      <c r="GF57" s="36"/>
      <c r="GG57" s="36"/>
      <c r="GH57" s="36"/>
      <c r="GI57" s="36"/>
      <c r="GJ57" s="36"/>
    </row>
    <row r="58" spans="2:192" ht="13.5" customHeight="1">
      <c r="B58" s="318" t="s">
        <v>36</v>
      </c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318"/>
      <c r="BA58" s="318"/>
      <c r="BB58" s="318"/>
      <c r="BC58" s="318"/>
      <c r="BD58" s="318"/>
      <c r="BE58" s="318"/>
      <c r="BF58" s="318"/>
      <c r="BG58" s="318"/>
      <c r="BH58" s="318"/>
      <c r="BI58" s="318"/>
      <c r="BJ58" s="318"/>
      <c r="BK58" s="318"/>
      <c r="BL58" s="318"/>
      <c r="BM58" s="318"/>
      <c r="BN58" s="318"/>
      <c r="BO58" s="318"/>
      <c r="BP58" s="318"/>
      <c r="BQ58" s="318"/>
      <c r="BR58" s="318"/>
      <c r="BS58" s="318"/>
      <c r="BT58" s="318"/>
      <c r="BU58" s="318"/>
      <c r="BV58" s="318"/>
      <c r="BW58" s="318"/>
      <c r="BX58" s="318"/>
      <c r="BY58" s="318"/>
      <c r="BZ58" s="318"/>
      <c r="CA58" s="318"/>
      <c r="CB58" s="318"/>
      <c r="CC58" s="318"/>
      <c r="CD58" s="318"/>
      <c r="CE58" s="318"/>
      <c r="CF58" s="318"/>
      <c r="CG58" s="318"/>
      <c r="CH58" s="318"/>
      <c r="CI58" s="318"/>
      <c r="CJ58" s="318"/>
      <c r="CK58" s="318"/>
      <c r="CL58" s="318"/>
      <c r="CM58" s="318"/>
      <c r="CN58" s="318"/>
      <c r="CO58" s="318"/>
      <c r="CP58" s="318"/>
      <c r="CQ58" s="318"/>
      <c r="CR58" s="318"/>
      <c r="CS58" s="318"/>
      <c r="CT58" s="318"/>
      <c r="CU58" s="318"/>
      <c r="CV58" s="318"/>
      <c r="CW58" s="318"/>
      <c r="CX58" s="318"/>
      <c r="CY58" s="318"/>
      <c r="CZ58" s="318"/>
      <c r="DA58" s="318"/>
      <c r="DB58" s="318"/>
      <c r="DC58" s="318"/>
      <c r="DD58" s="318"/>
      <c r="DE58" s="318"/>
      <c r="DF58" s="318"/>
      <c r="DG58" s="318"/>
      <c r="DH58" s="318"/>
      <c r="DI58" s="318"/>
      <c r="DJ58" s="318"/>
      <c r="DK58" s="318"/>
      <c r="DL58" s="318"/>
      <c r="DM58" s="318"/>
      <c r="DN58" s="318"/>
      <c r="DO58" s="318"/>
      <c r="DP58" s="318"/>
      <c r="DQ58" s="318"/>
      <c r="DR58" s="318"/>
      <c r="DS58" s="318"/>
      <c r="DT58" s="318"/>
      <c r="DU58" s="318"/>
      <c r="DV58" s="318"/>
      <c r="DW58" s="318"/>
      <c r="DX58" s="318"/>
      <c r="DY58" s="318"/>
      <c r="DZ58" s="318"/>
      <c r="EA58" s="318"/>
      <c r="EB58" s="318"/>
      <c r="EC58" s="318"/>
      <c r="ED58" s="318"/>
      <c r="EE58" s="318"/>
      <c r="EF58" s="318"/>
      <c r="EG58" s="318"/>
      <c r="EH58" s="318"/>
      <c r="EI58" s="318"/>
      <c r="EJ58" s="318"/>
      <c r="EK58" s="318"/>
      <c r="EL58" s="318"/>
      <c r="EM58" s="318"/>
      <c r="EN58" s="318"/>
      <c r="EO58" s="318"/>
      <c r="EP58" s="318"/>
      <c r="EQ58" s="318"/>
      <c r="ER58" s="318"/>
      <c r="ES58" s="318"/>
      <c r="ET58" s="318"/>
      <c r="EU58" s="318"/>
      <c r="EV58" s="318"/>
      <c r="EW58" s="318"/>
      <c r="EX58" s="318"/>
      <c r="EY58" s="318"/>
      <c r="EZ58" s="318"/>
      <c r="FA58" s="318"/>
      <c r="FB58" s="318"/>
      <c r="FC58" s="318"/>
      <c r="FD58" s="318"/>
      <c r="FE58" s="318"/>
      <c r="FF58" s="318"/>
      <c r="FG58" s="318"/>
      <c r="FZ58" s="16"/>
      <c r="GA58" s="16"/>
      <c r="GB58" s="36"/>
      <c r="GC58" s="36"/>
      <c r="GD58" s="36"/>
      <c r="GE58" s="36"/>
      <c r="GF58" s="36"/>
      <c r="GG58" s="36"/>
      <c r="GH58" s="36"/>
      <c r="GI58" s="36"/>
      <c r="GJ58" s="36"/>
    </row>
    <row r="59" spans="2:192" ht="12.75" customHeight="1">
      <c r="B59" s="214" t="s">
        <v>10</v>
      </c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5" t="s">
        <v>37</v>
      </c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 t="s">
        <v>58</v>
      </c>
      <c r="BK59" s="215"/>
      <c r="BL59" s="215"/>
      <c r="BM59" s="215"/>
      <c r="BN59" s="215"/>
      <c r="BO59" s="215"/>
      <c r="BP59" s="215"/>
      <c r="BQ59" s="215"/>
      <c r="BR59" s="215"/>
      <c r="BS59" s="215"/>
      <c r="BT59" s="215"/>
      <c r="BU59" s="215"/>
      <c r="BV59" s="215" t="s">
        <v>57</v>
      </c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5"/>
      <c r="CR59" s="214" t="s">
        <v>38</v>
      </c>
      <c r="CS59" s="214"/>
      <c r="CT59" s="214"/>
      <c r="CU59" s="214"/>
      <c r="CV59" s="214"/>
      <c r="CW59" s="214"/>
      <c r="CX59" s="214"/>
      <c r="CY59" s="214"/>
      <c r="CZ59" s="214"/>
      <c r="DA59" s="214"/>
      <c r="DB59" s="214"/>
      <c r="DC59" s="214"/>
      <c r="DD59" s="214"/>
      <c r="DE59" s="214"/>
      <c r="DF59" s="214"/>
      <c r="DG59" s="214"/>
      <c r="DH59" s="214"/>
      <c r="DI59" s="214"/>
      <c r="DJ59" s="214"/>
      <c r="DK59" s="214"/>
      <c r="DL59" s="214"/>
      <c r="DM59" s="214"/>
      <c r="DN59" s="214"/>
      <c r="DO59" s="214"/>
      <c r="DP59" s="214"/>
      <c r="DQ59" s="214"/>
      <c r="DR59" s="214"/>
      <c r="DS59" s="214"/>
      <c r="DT59" s="214"/>
      <c r="DU59" s="214"/>
      <c r="DV59" s="214"/>
      <c r="DW59" s="214"/>
      <c r="DX59" s="214"/>
      <c r="DY59" s="214"/>
      <c r="DZ59" s="214"/>
      <c r="EA59" s="214"/>
      <c r="EB59" s="214"/>
      <c r="EC59" s="214"/>
      <c r="ED59" s="214"/>
      <c r="EE59" s="214"/>
      <c r="EF59" s="214"/>
      <c r="EG59" s="214"/>
      <c r="EH59" s="214"/>
      <c r="EI59" s="214"/>
      <c r="EJ59" s="214"/>
      <c r="EK59" s="214"/>
      <c r="EL59" s="214"/>
      <c r="EM59" s="214"/>
      <c r="EN59" s="214"/>
      <c r="EO59" s="214"/>
      <c r="EP59" s="214"/>
      <c r="EQ59" s="214"/>
      <c r="ER59" s="214" t="s">
        <v>39</v>
      </c>
      <c r="ES59" s="214"/>
      <c r="ET59" s="214"/>
      <c r="EU59" s="214"/>
      <c r="EV59" s="214"/>
      <c r="EW59" s="214"/>
      <c r="EX59" s="214"/>
      <c r="EY59" s="214"/>
      <c r="EZ59" s="214"/>
      <c r="FA59" s="214"/>
      <c r="FB59" s="214"/>
      <c r="FC59" s="214"/>
      <c r="FD59" s="214"/>
      <c r="FE59" s="214"/>
      <c r="FF59" s="214"/>
      <c r="FG59" s="214"/>
      <c r="GB59" s="36"/>
      <c r="GC59" s="36"/>
      <c r="GD59" s="36"/>
      <c r="GE59" s="36"/>
      <c r="GF59" s="36"/>
      <c r="GG59" s="36"/>
      <c r="GH59" s="36"/>
      <c r="GI59" s="36"/>
      <c r="GJ59" s="36"/>
    </row>
    <row r="60" spans="2:241" ht="12.75" customHeight="1"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 t="s">
        <v>40</v>
      </c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5" t="s">
        <v>41</v>
      </c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 t="s">
        <v>56</v>
      </c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 t="s">
        <v>59</v>
      </c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4"/>
      <c r="CS60" s="214"/>
      <c r="CT60" s="214"/>
      <c r="CU60" s="214"/>
      <c r="CV60" s="214"/>
      <c r="CW60" s="214"/>
      <c r="CX60" s="214"/>
      <c r="CY60" s="214"/>
      <c r="CZ60" s="214"/>
      <c r="DA60" s="214"/>
      <c r="DB60" s="214"/>
      <c r="DC60" s="214"/>
      <c r="DD60" s="214"/>
      <c r="DE60" s="214"/>
      <c r="DF60" s="214"/>
      <c r="DG60" s="214"/>
      <c r="DH60" s="214"/>
      <c r="DI60" s="214"/>
      <c r="DJ60" s="214"/>
      <c r="DK60" s="214"/>
      <c r="DL60" s="214"/>
      <c r="DM60" s="214"/>
      <c r="DN60" s="214"/>
      <c r="DO60" s="214"/>
      <c r="DP60" s="214"/>
      <c r="DQ60" s="214"/>
      <c r="DR60" s="214"/>
      <c r="DS60" s="214"/>
      <c r="DT60" s="214"/>
      <c r="DU60" s="214"/>
      <c r="DV60" s="214"/>
      <c r="DW60" s="214"/>
      <c r="DX60" s="214"/>
      <c r="DY60" s="214"/>
      <c r="DZ60" s="214"/>
      <c r="EA60" s="214"/>
      <c r="EB60" s="214"/>
      <c r="EC60" s="214"/>
      <c r="ED60" s="214"/>
      <c r="EE60" s="214"/>
      <c r="EF60" s="214"/>
      <c r="EG60" s="214"/>
      <c r="EH60" s="214"/>
      <c r="EI60" s="214"/>
      <c r="EJ60" s="214"/>
      <c r="EK60" s="214"/>
      <c r="EL60" s="214"/>
      <c r="EM60" s="214"/>
      <c r="EN60" s="214"/>
      <c r="EO60" s="214"/>
      <c r="EP60" s="214"/>
      <c r="EQ60" s="214"/>
      <c r="ER60" s="214"/>
      <c r="ES60" s="214"/>
      <c r="ET60" s="214"/>
      <c r="EU60" s="214"/>
      <c r="EV60" s="214"/>
      <c r="EW60" s="214"/>
      <c r="EX60" s="214"/>
      <c r="EY60" s="214"/>
      <c r="EZ60" s="214"/>
      <c r="FA60" s="214"/>
      <c r="FB60" s="214"/>
      <c r="FC60" s="214"/>
      <c r="FD60" s="214"/>
      <c r="FE60" s="214"/>
      <c r="FF60" s="214"/>
      <c r="FG60" s="214"/>
      <c r="GB60" s="36"/>
      <c r="GC60" s="36"/>
      <c r="GD60" s="36"/>
      <c r="GE60" s="36"/>
      <c r="GF60" s="36"/>
      <c r="GG60" s="36"/>
      <c r="GH60" s="36"/>
      <c r="GI60" s="36"/>
      <c r="GJ60" s="36"/>
      <c r="GU60" s="14"/>
      <c r="GV60" s="14"/>
      <c r="GW60" s="14"/>
      <c r="GX60" s="14"/>
      <c r="GY60" s="14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285"/>
      <c r="HK60" s="285"/>
      <c r="HL60" s="285"/>
      <c r="HM60" s="285"/>
      <c r="HN60" s="285"/>
      <c r="HO60" s="285"/>
      <c r="HP60" s="285"/>
      <c r="HQ60" s="285"/>
      <c r="HR60" s="285"/>
      <c r="HS60" s="285"/>
      <c r="HT60" s="285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</row>
    <row r="61" spans="2:241" ht="11.25" customHeight="1">
      <c r="B61" s="214">
        <v>21</v>
      </c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>
        <v>22</v>
      </c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5">
        <v>23</v>
      </c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>
        <v>24</v>
      </c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>
        <v>25</v>
      </c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>
        <v>26</v>
      </c>
      <c r="CH61" s="215"/>
      <c r="CI61" s="215"/>
      <c r="CJ61" s="215"/>
      <c r="CK61" s="215"/>
      <c r="CL61" s="215"/>
      <c r="CM61" s="215"/>
      <c r="CN61" s="215"/>
      <c r="CO61" s="215"/>
      <c r="CP61" s="215"/>
      <c r="CQ61" s="215"/>
      <c r="CR61" s="214">
        <v>27</v>
      </c>
      <c r="CS61" s="214"/>
      <c r="CT61" s="214"/>
      <c r="CU61" s="214"/>
      <c r="CV61" s="214"/>
      <c r="CW61" s="214"/>
      <c r="CX61" s="214"/>
      <c r="CY61" s="214"/>
      <c r="CZ61" s="214"/>
      <c r="DA61" s="214"/>
      <c r="DB61" s="214"/>
      <c r="DC61" s="214"/>
      <c r="DD61" s="214"/>
      <c r="DE61" s="214"/>
      <c r="DF61" s="214"/>
      <c r="DG61" s="214"/>
      <c r="DH61" s="214"/>
      <c r="DI61" s="214"/>
      <c r="DJ61" s="214"/>
      <c r="DK61" s="214"/>
      <c r="DL61" s="214"/>
      <c r="DM61" s="214"/>
      <c r="DN61" s="214"/>
      <c r="DO61" s="214"/>
      <c r="DP61" s="214"/>
      <c r="DQ61" s="214"/>
      <c r="DR61" s="214"/>
      <c r="DS61" s="214"/>
      <c r="DT61" s="214"/>
      <c r="DU61" s="214"/>
      <c r="DV61" s="214"/>
      <c r="DW61" s="214"/>
      <c r="DX61" s="214"/>
      <c r="DY61" s="214"/>
      <c r="DZ61" s="214"/>
      <c r="EA61" s="214"/>
      <c r="EB61" s="214"/>
      <c r="EC61" s="214"/>
      <c r="ED61" s="214"/>
      <c r="EE61" s="214"/>
      <c r="EF61" s="214"/>
      <c r="EG61" s="214"/>
      <c r="EH61" s="214"/>
      <c r="EI61" s="214"/>
      <c r="EJ61" s="214"/>
      <c r="EK61" s="214"/>
      <c r="EL61" s="214"/>
      <c r="EM61" s="214"/>
      <c r="EN61" s="214"/>
      <c r="EO61" s="214"/>
      <c r="EP61" s="214"/>
      <c r="EQ61" s="214"/>
      <c r="ER61" s="214">
        <v>28</v>
      </c>
      <c r="ES61" s="214"/>
      <c r="ET61" s="214"/>
      <c r="EU61" s="214"/>
      <c r="EV61" s="214"/>
      <c r="EW61" s="214"/>
      <c r="EX61" s="214"/>
      <c r="EY61" s="214"/>
      <c r="EZ61" s="214"/>
      <c r="FA61" s="214"/>
      <c r="FB61" s="214"/>
      <c r="FC61" s="214"/>
      <c r="FD61" s="214"/>
      <c r="FE61" s="214"/>
      <c r="FF61" s="214"/>
      <c r="FG61" s="214"/>
      <c r="GB61" s="36"/>
      <c r="GC61" s="36"/>
      <c r="GD61" s="36"/>
      <c r="GE61" s="36"/>
      <c r="GF61" s="36"/>
      <c r="GG61" s="36"/>
      <c r="GH61" s="36"/>
      <c r="GI61" s="36"/>
      <c r="GJ61" s="36"/>
      <c r="GU61" s="14"/>
      <c r="GV61" s="14"/>
      <c r="GW61" s="14"/>
      <c r="GX61" s="14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285"/>
      <c r="HK61" s="285"/>
      <c r="HL61" s="285"/>
      <c r="HM61" s="285"/>
      <c r="HN61" s="285"/>
      <c r="HO61" s="285"/>
      <c r="HP61" s="285"/>
      <c r="HQ61" s="285"/>
      <c r="HR61" s="285"/>
      <c r="HS61" s="285"/>
      <c r="HT61" s="285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</row>
    <row r="62" spans="2:192" ht="12.75" customHeight="1">
      <c r="B62" s="183">
        <f aca="true" t="shared" si="42" ref="B62:B84">IF(B21="","",B21)</f>
        <v>41642</v>
      </c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245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7"/>
      <c r="AP62" s="247"/>
      <c r="AQ62" s="247"/>
      <c r="AR62" s="247"/>
      <c r="AS62" s="247"/>
      <c r="AT62" s="247"/>
      <c r="AU62" s="247"/>
      <c r="AV62" s="247"/>
      <c r="AW62" s="247"/>
      <c r="AX62" s="247"/>
      <c r="AY62" s="247"/>
      <c r="AZ62" s="247"/>
      <c r="BA62" s="247"/>
      <c r="BB62" s="247"/>
      <c r="BC62" s="247"/>
      <c r="BD62" s="247"/>
      <c r="BE62" s="247"/>
      <c r="BF62" s="247"/>
      <c r="BG62" s="247"/>
      <c r="BH62" s="247"/>
      <c r="BI62" s="247"/>
      <c r="BJ62" s="277">
        <f aca="true" t="shared" si="43" ref="BJ62:BJ84">AR21</f>
        <v>120</v>
      </c>
      <c r="BK62" s="277"/>
      <c r="BL62" s="277"/>
      <c r="BM62" s="277"/>
      <c r="BN62" s="277"/>
      <c r="BO62" s="277"/>
      <c r="BP62" s="277"/>
      <c r="BQ62" s="277"/>
      <c r="BR62" s="277"/>
      <c r="BS62" s="277"/>
      <c r="BT62" s="277"/>
      <c r="BU62" s="277"/>
      <c r="BV62" s="277">
        <f aca="true" t="shared" si="44" ref="BV62:BV84">BJ62-CG62</f>
        <v>120</v>
      </c>
      <c r="BW62" s="277"/>
      <c r="BX62" s="277"/>
      <c r="BY62" s="277"/>
      <c r="BZ62" s="277"/>
      <c r="CA62" s="277"/>
      <c r="CB62" s="277"/>
      <c r="CC62" s="277"/>
      <c r="CD62" s="277"/>
      <c r="CE62" s="277"/>
      <c r="CF62" s="277"/>
      <c r="CG62" s="317">
        <v>0</v>
      </c>
      <c r="CH62" s="317"/>
      <c r="CI62" s="317"/>
      <c r="CJ62" s="317"/>
      <c r="CK62" s="317"/>
      <c r="CL62" s="317"/>
      <c r="CM62" s="317"/>
      <c r="CN62" s="317"/>
      <c r="CO62" s="317"/>
      <c r="CP62" s="317"/>
      <c r="CQ62" s="317"/>
      <c r="CR62" s="245"/>
      <c r="CS62" s="246"/>
      <c r="CT62" s="246"/>
      <c r="CU62" s="246"/>
      <c r="CV62" s="246"/>
      <c r="CW62" s="246"/>
      <c r="CX62" s="246"/>
      <c r="CY62" s="246"/>
      <c r="CZ62" s="246"/>
      <c r="DA62" s="246"/>
      <c r="DB62" s="246"/>
      <c r="DC62" s="246"/>
      <c r="DD62" s="246"/>
      <c r="DE62" s="246"/>
      <c r="DF62" s="246"/>
      <c r="DG62" s="246"/>
      <c r="DH62" s="246"/>
      <c r="DI62" s="246"/>
      <c r="DJ62" s="246"/>
      <c r="DK62" s="246"/>
      <c r="DL62" s="246"/>
      <c r="DM62" s="246"/>
      <c r="DN62" s="246"/>
      <c r="DO62" s="246"/>
      <c r="DP62" s="246"/>
      <c r="DQ62" s="246"/>
      <c r="DR62" s="246"/>
      <c r="DS62" s="246"/>
      <c r="DT62" s="246"/>
      <c r="DU62" s="246"/>
      <c r="DV62" s="246"/>
      <c r="DW62" s="246"/>
      <c r="DX62" s="246"/>
      <c r="DY62" s="246"/>
      <c r="DZ62" s="246"/>
      <c r="EA62" s="246"/>
      <c r="EB62" s="246"/>
      <c r="EC62" s="246"/>
      <c r="ED62" s="246"/>
      <c r="EE62" s="246"/>
      <c r="EF62" s="246"/>
      <c r="EG62" s="246"/>
      <c r="EH62" s="246"/>
      <c r="EI62" s="246"/>
      <c r="EJ62" s="246"/>
      <c r="EK62" s="246"/>
      <c r="EL62" s="246"/>
      <c r="EM62" s="246"/>
      <c r="EN62" s="246"/>
      <c r="EO62" s="246"/>
      <c r="EP62" s="246"/>
      <c r="EQ62" s="246"/>
      <c r="ER62" s="246"/>
      <c r="ES62" s="246"/>
      <c r="ET62" s="246"/>
      <c r="EU62" s="246"/>
      <c r="EV62" s="246"/>
      <c r="EW62" s="246"/>
      <c r="EX62" s="246"/>
      <c r="EY62" s="246"/>
      <c r="EZ62" s="246"/>
      <c r="FA62" s="246"/>
      <c r="FB62" s="246"/>
      <c r="FC62" s="246"/>
      <c r="FD62" s="246"/>
      <c r="FE62" s="246"/>
      <c r="FF62" s="246"/>
      <c r="FG62" s="246"/>
      <c r="FI62" s="78"/>
      <c r="GB62" s="36"/>
      <c r="GC62" s="36"/>
      <c r="GD62" s="36"/>
      <c r="GE62" s="36"/>
      <c r="GF62" s="36"/>
      <c r="GG62" s="36"/>
      <c r="GH62" s="36"/>
      <c r="GI62" s="36"/>
      <c r="GJ62" s="36"/>
    </row>
    <row r="63" spans="2:192" ht="12.75" customHeight="1">
      <c r="B63" s="183">
        <f t="shared" si="42"/>
        <v>41643</v>
      </c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245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7"/>
      <c r="AP63" s="247"/>
      <c r="AQ63" s="247"/>
      <c r="AR63" s="247"/>
      <c r="AS63" s="247"/>
      <c r="AT63" s="247"/>
      <c r="AU63" s="247"/>
      <c r="AV63" s="247"/>
      <c r="AW63" s="247"/>
      <c r="AX63" s="247"/>
      <c r="AY63" s="247"/>
      <c r="AZ63" s="247"/>
      <c r="BA63" s="247"/>
      <c r="BB63" s="247"/>
      <c r="BC63" s="247"/>
      <c r="BD63" s="247"/>
      <c r="BE63" s="247"/>
      <c r="BF63" s="247"/>
      <c r="BG63" s="247"/>
      <c r="BH63" s="247"/>
      <c r="BI63" s="247"/>
      <c r="BJ63" s="189">
        <f t="shared" si="43"/>
        <v>0</v>
      </c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9">
        <f t="shared" si="44"/>
        <v>0</v>
      </c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90">
        <v>0</v>
      </c>
      <c r="CH63" s="190"/>
      <c r="CI63" s="190"/>
      <c r="CJ63" s="190"/>
      <c r="CK63" s="190"/>
      <c r="CL63" s="190"/>
      <c r="CM63" s="190"/>
      <c r="CN63" s="190"/>
      <c r="CO63" s="190"/>
      <c r="CP63" s="190"/>
      <c r="CQ63" s="190"/>
      <c r="CR63" s="245"/>
      <c r="CS63" s="246"/>
      <c r="CT63" s="246"/>
      <c r="CU63" s="246"/>
      <c r="CV63" s="246"/>
      <c r="CW63" s="246"/>
      <c r="CX63" s="246"/>
      <c r="CY63" s="246"/>
      <c r="CZ63" s="246"/>
      <c r="DA63" s="246"/>
      <c r="DB63" s="246"/>
      <c r="DC63" s="246"/>
      <c r="DD63" s="246"/>
      <c r="DE63" s="246"/>
      <c r="DF63" s="246"/>
      <c r="DG63" s="246"/>
      <c r="DH63" s="246"/>
      <c r="DI63" s="246"/>
      <c r="DJ63" s="246"/>
      <c r="DK63" s="246"/>
      <c r="DL63" s="246"/>
      <c r="DM63" s="246"/>
      <c r="DN63" s="246"/>
      <c r="DO63" s="246"/>
      <c r="DP63" s="246"/>
      <c r="DQ63" s="246"/>
      <c r="DR63" s="246"/>
      <c r="DS63" s="246"/>
      <c r="DT63" s="246"/>
      <c r="DU63" s="246"/>
      <c r="DV63" s="246"/>
      <c r="DW63" s="246"/>
      <c r="DX63" s="246"/>
      <c r="DY63" s="246"/>
      <c r="DZ63" s="246"/>
      <c r="EA63" s="246"/>
      <c r="EB63" s="246"/>
      <c r="EC63" s="246"/>
      <c r="ED63" s="246"/>
      <c r="EE63" s="246"/>
      <c r="EF63" s="246"/>
      <c r="EG63" s="246"/>
      <c r="EH63" s="246"/>
      <c r="EI63" s="246"/>
      <c r="EJ63" s="246"/>
      <c r="EK63" s="246"/>
      <c r="EL63" s="246"/>
      <c r="EM63" s="246"/>
      <c r="EN63" s="246"/>
      <c r="EO63" s="246"/>
      <c r="EP63" s="246"/>
      <c r="EQ63" s="246"/>
      <c r="ER63" s="246"/>
      <c r="ES63" s="246"/>
      <c r="ET63" s="246"/>
      <c r="EU63" s="246"/>
      <c r="EV63" s="246"/>
      <c r="EW63" s="246"/>
      <c r="EX63" s="246"/>
      <c r="EY63" s="246"/>
      <c r="EZ63" s="246"/>
      <c r="FA63" s="246"/>
      <c r="FB63" s="246"/>
      <c r="FC63" s="246"/>
      <c r="FD63" s="246"/>
      <c r="FE63" s="246"/>
      <c r="FF63" s="246"/>
      <c r="FG63" s="246"/>
      <c r="FI63" s="36"/>
      <c r="GB63" s="36"/>
      <c r="GC63" s="36"/>
      <c r="GD63" s="36"/>
      <c r="GE63" s="36"/>
      <c r="GF63" s="36"/>
      <c r="GG63" s="36"/>
      <c r="GH63" s="36"/>
      <c r="GI63" s="36"/>
      <c r="GJ63" s="36"/>
    </row>
    <row r="64" spans="2:192" ht="12.75" customHeight="1">
      <c r="B64" s="183">
        <f t="shared" si="42"/>
        <v>41647</v>
      </c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245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7"/>
      <c r="AP64" s="247"/>
      <c r="AQ64" s="247"/>
      <c r="AR64" s="247"/>
      <c r="AS64" s="247"/>
      <c r="AT64" s="247"/>
      <c r="AU64" s="247"/>
      <c r="AV64" s="247"/>
      <c r="AW64" s="247"/>
      <c r="AX64" s="247"/>
      <c r="AY64" s="247"/>
      <c r="AZ64" s="247"/>
      <c r="BA64" s="247"/>
      <c r="BB64" s="247"/>
      <c r="BC64" s="247"/>
      <c r="BD64" s="247"/>
      <c r="BE64" s="247"/>
      <c r="BF64" s="247"/>
      <c r="BG64" s="247"/>
      <c r="BH64" s="247"/>
      <c r="BI64" s="247"/>
      <c r="BJ64" s="189">
        <f t="shared" si="43"/>
        <v>0</v>
      </c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89"/>
      <c r="BV64" s="189">
        <f t="shared" si="44"/>
        <v>0</v>
      </c>
      <c r="BW64" s="189"/>
      <c r="BX64" s="189"/>
      <c r="BY64" s="189"/>
      <c r="BZ64" s="189"/>
      <c r="CA64" s="189"/>
      <c r="CB64" s="189"/>
      <c r="CC64" s="189"/>
      <c r="CD64" s="189"/>
      <c r="CE64" s="189"/>
      <c r="CF64" s="189"/>
      <c r="CG64" s="190">
        <v>0</v>
      </c>
      <c r="CH64" s="190"/>
      <c r="CI64" s="190"/>
      <c r="CJ64" s="190"/>
      <c r="CK64" s="190"/>
      <c r="CL64" s="190"/>
      <c r="CM64" s="190"/>
      <c r="CN64" s="190"/>
      <c r="CO64" s="190"/>
      <c r="CP64" s="190"/>
      <c r="CQ64" s="190"/>
      <c r="CR64" s="245"/>
      <c r="CS64" s="246"/>
      <c r="CT64" s="246"/>
      <c r="CU64" s="246"/>
      <c r="CV64" s="246"/>
      <c r="CW64" s="246"/>
      <c r="CX64" s="246"/>
      <c r="CY64" s="246"/>
      <c r="CZ64" s="246"/>
      <c r="DA64" s="246"/>
      <c r="DB64" s="246"/>
      <c r="DC64" s="246"/>
      <c r="DD64" s="246"/>
      <c r="DE64" s="246"/>
      <c r="DF64" s="246"/>
      <c r="DG64" s="246"/>
      <c r="DH64" s="246"/>
      <c r="DI64" s="246"/>
      <c r="DJ64" s="246"/>
      <c r="DK64" s="246"/>
      <c r="DL64" s="246"/>
      <c r="DM64" s="246"/>
      <c r="DN64" s="246"/>
      <c r="DO64" s="246"/>
      <c r="DP64" s="246"/>
      <c r="DQ64" s="246"/>
      <c r="DR64" s="246"/>
      <c r="DS64" s="246"/>
      <c r="DT64" s="246"/>
      <c r="DU64" s="246"/>
      <c r="DV64" s="246"/>
      <c r="DW64" s="246"/>
      <c r="DX64" s="246"/>
      <c r="DY64" s="246"/>
      <c r="DZ64" s="246"/>
      <c r="EA64" s="246"/>
      <c r="EB64" s="246"/>
      <c r="EC64" s="246"/>
      <c r="ED64" s="246"/>
      <c r="EE64" s="246"/>
      <c r="EF64" s="246"/>
      <c r="EG64" s="246"/>
      <c r="EH64" s="246"/>
      <c r="EI64" s="246"/>
      <c r="EJ64" s="246"/>
      <c r="EK64" s="246"/>
      <c r="EL64" s="246"/>
      <c r="EM64" s="246"/>
      <c r="EN64" s="246"/>
      <c r="EO64" s="246"/>
      <c r="EP64" s="246"/>
      <c r="EQ64" s="246"/>
      <c r="ER64" s="246"/>
      <c r="ES64" s="246"/>
      <c r="ET64" s="246"/>
      <c r="EU64" s="246"/>
      <c r="EV64" s="246"/>
      <c r="EW64" s="246"/>
      <c r="EX64" s="246"/>
      <c r="EY64" s="246"/>
      <c r="EZ64" s="246"/>
      <c r="FA64" s="246"/>
      <c r="FB64" s="246"/>
      <c r="FC64" s="246"/>
      <c r="FD64" s="246"/>
      <c r="FE64" s="246"/>
      <c r="FF64" s="246"/>
      <c r="FG64" s="246"/>
      <c r="GB64" s="36"/>
      <c r="GC64" s="36"/>
      <c r="GD64" s="36"/>
      <c r="GE64" s="36"/>
      <c r="GF64" s="36"/>
      <c r="GG64" s="36"/>
      <c r="GH64" s="36"/>
      <c r="GI64" s="36"/>
      <c r="GJ64" s="36"/>
    </row>
    <row r="65" spans="2:192" ht="12.75" customHeight="1">
      <c r="B65" s="183">
        <f t="shared" si="42"/>
        <v>41648</v>
      </c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245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7"/>
      <c r="AP65" s="247"/>
      <c r="AQ65" s="247"/>
      <c r="AR65" s="247"/>
      <c r="AS65" s="247"/>
      <c r="AT65" s="247"/>
      <c r="AU65" s="247"/>
      <c r="AV65" s="247"/>
      <c r="AW65" s="247"/>
      <c r="AX65" s="247"/>
      <c r="AY65" s="247"/>
      <c r="AZ65" s="247"/>
      <c r="BA65" s="247"/>
      <c r="BB65" s="247"/>
      <c r="BC65" s="247"/>
      <c r="BD65" s="247"/>
      <c r="BE65" s="247"/>
      <c r="BF65" s="247"/>
      <c r="BG65" s="247"/>
      <c r="BH65" s="247"/>
      <c r="BI65" s="247"/>
      <c r="BJ65" s="189">
        <f t="shared" si="43"/>
        <v>0</v>
      </c>
      <c r="BK65" s="189"/>
      <c r="BL65" s="189"/>
      <c r="BM65" s="189"/>
      <c r="BN65" s="189"/>
      <c r="BO65" s="189"/>
      <c r="BP65" s="189"/>
      <c r="BQ65" s="189"/>
      <c r="BR65" s="189"/>
      <c r="BS65" s="189"/>
      <c r="BT65" s="189"/>
      <c r="BU65" s="189"/>
      <c r="BV65" s="189">
        <f t="shared" si="44"/>
        <v>0</v>
      </c>
      <c r="BW65" s="189"/>
      <c r="BX65" s="189"/>
      <c r="BY65" s="189"/>
      <c r="BZ65" s="189"/>
      <c r="CA65" s="189"/>
      <c r="CB65" s="189"/>
      <c r="CC65" s="189"/>
      <c r="CD65" s="189"/>
      <c r="CE65" s="189"/>
      <c r="CF65" s="189"/>
      <c r="CG65" s="190">
        <v>0</v>
      </c>
      <c r="CH65" s="190"/>
      <c r="CI65" s="190"/>
      <c r="CJ65" s="190"/>
      <c r="CK65" s="190"/>
      <c r="CL65" s="190"/>
      <c r="CM65" s="190"/>
      <c r="CN65" s="190"/>
      <c r="CO65" s="190"/>
      <c r="CP65" s="190"/>
      <c r="CQ65" s="190"/>
      <c r="CR65" s="245"/>
      <c r="CS65" s="246"/>
      <c r="CT65" s="246"/>
      <c r="CU65" s="246"/>
      <c r="CV65" s="246"/>
      <c r="CW65" s="246"/>
      <c r="CX65" s="246"/>
      <c r="CY65" s="246"/>
      <c r="CZ65" s="246"/>
      <c r="DA65" s="246"/>
      <c r="DB65" s="246"/>
      <c r="DC65" s="246"/>
      <c r="DD65" s="246"/>
      <c r="DE65" s="246"/>
      <c r="DF65" s="246"/>
      <c r="DG65" s="246"/>
      <c r="DH65" s="246"/>
      <c r="DI65" s="246"/>
      <c r="DJ65" s="246"/>
      <c r="DK65" s="246"/>
      <c r="DL65" s="246"/>
      <c r="DM65" s="246"/>
      <c r="DN65" s="246"/>
      <c r="DO65" s="246"/>
      <c r="DP65" s="246"/>
      <c r="DQ65" s="246"/>
      <c r="DR65" s="246"/>
      <c r="DS65" s="246"/>
      <c r="DT65" s="246"/>
      <c r="DU65" s="246"/>
      <c r="DV65" s="246"/>
      <c r="DW65" s="246"/>
      <c r="DX65" s="246"/>
      <c r="DY65" s="246"/>
      <c r="DZ65" s="246"/>
      <c r="EA65" s="246"/>
      <c r="EB65" s="246"/>
      <c r="EC65" s="246"/>
      <c r="ED65" s="246"/>
      <c r="EE65" s="246"/>
      <c r="EF65" s="246"/>
      <c r="EG65" s="246"/>
      <c r="EH65" s="246"/>
      <c r="EI65" s="246"/>
      <c r="EJ65" s="246"/>
      <c r="EK65" s="246"/>
      <c r="EL65" s="246"/>
      <c r="EM65" s="246"/>
      <c r="EN65" s="246"/>
      <c r="EO65" s="246"/>
      <c r="EP65" s="246"/>
      <c r="EQ65" s="246"/>
      <c r="ER65" s="246"/>
      <c r="ES65" s="246"/>
      <c r="ET65" s="246"/>
      <c r="EU65" s="246"/>
      <c r="EV65" s="246"/>
      <c r="EW65" s="246"/>
      <c r="EX65" s="246"/>
      <c r="EY65" s="246"/>
      <c r="EZ65" s="246"/>
      <c r="FA65" s="246"/>
      <c r="FB65" s="246"/>
      <c r="FC65" s="246"/>
      <c r="FD65" s="246"/>
      <c r="FE65" s="246"/>
      <c r="FF65" s="246"/>
      <c r="FG65" s="246"/>
      <c r="GB65" s="36"/>
      <c r="GC65" s="36"/>
      <c r="GD65" s="36"/>
      <c r="GE65" s="36"/>
      <c r="GF65" s="36"/>
      <c r="GG65" s="36"/>
      <c r="GH65" s="36"/>
      <c r="GI65" s="36"/>
      <c r="GJ65" s="36"/>
    </row>
    <row r="66" spans="2:192" ht="12.75" customHeight="1">
      <c r="B66" s="183">
        <f t="shared" si="42"/>
        <v>41649</v>
      </c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245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333"/>
      <c r="AP66" s="333"/>
      <c r="AQ66" s="333"/>
      <c r="AR66" s="333"/>
      <c r="AS66" s="333"/>
      <c r="AT66" s="333"/>
      <c r="AU66" s="333"/>
      <c r="AV66" s="333"/>
      <c r="AW66" s="333"/>
      <c r="AX66" s="333"/>
      <c r="AY66" s="333"/>
      <c r="AZ66" s="333"/>
      <c r="BA66" s="333"/>
      <c r="BB66" s="333"/>
      <c r="BC66" s="333"/>
      <c r="BD66" s="333"/>
      <c r="BE66" s="333"/>
      <c r="BF66" s="333"/>
      <c r="BG66" s="333"/>
      <c r="BH66" s="333"/>
      <c r="BI66" s="333"/>
      <c r="BJ66" s="189">
        <f t="shared" si="43"/>
        <v>0</v>
      </c>
      <c r="BK66" s="189"/>
      <c r="BL66" s="189"/>
      <c r="BM66" s="189"/>
      <c r="BN66" s="189"/>
      <c r="BO66" s="189"/>
      <c r="BP66" s="189"/>
      <c r="BQ66" s="189"/>
      <c r="BR66" s="189"/>
      <c r="BS66" s="189"/>
      <c r="BT66" s="189"/>
      <c r="BU66" s="189"/>
      <c r="BV66" s="189">
        <f t="shared" si="44"/>
        <v>0</v>
      </c>
      <c r="BW66" s="189"/>
      <c r="BX66" s="189"/>
      <c r="BY66" s="189"/>
      <c r="BZ66" s="189"/>
      <c r="CA66" s="189"/>
      <c r="CB66" s="189"/>
      <c r="CC66" s="189"/>
      <c r="CD66" s="189"/>
      <c r="CE66" s="189"/>
      <c r="CF66" s="189"/>
      <c r="CG66" s="190">
        <v>0</v>
      </c>
      <c r="CH66" s="190"/>
      <c r="CI66" s="190"/>
      <c r="CJ66" s="190"/>
      <c r="CK66" s="190"/>
      <c r="CL66" s="190"/>
      <c r="CM66" s="190"/>
      <c r="CN66" s="190"/>
      <c r="CO66" s="190"/>
      <c r="CP66" s="190"/>
      <c r="CQ66" s="190"/>
      <c r="CR66" s="245"/>
      <c r="CS66" s="246"/>
      <c r="CT66" s="246"/>
      <c r="CU66" s="246"/>
      <c r="CV66" s="246"/>
      <c r="CW66" s="246"/>
      <c r="CX66" s="246"/>
      <c r="CY66" s="246"/>
      <c r="CZ66" s="246"/>
      <c r="DA66" s="246"/>
      <c r="DB66" s="246"/>
      <c r="DC66" s="246"/>
      <c r="DD66" s="246"/>
      <c r="DE66" s="246"/>
      <c r="DF66" s="246"/>
      <c r="DG66" s="246"/>
      <c r="DH66" s="246"/>
      <c r="DI66" s="246"/>
      <c r="DJ66" s="246"/>
      <c r="DK66" s="246"/>
      <c r="DL66" s="246"/>
      <c r="DM66" s="246"/>
      <c r="DN66" s="246"/>
      <c r="DO66" s="246"/>
      <c r="DP66" s="246"/>
      <c r="DQ66" s="246"/>
      <c r="DR66" s="246"/>
      <c r="DS66" s="246"/>
      <c r="DT66" s="246"/>
      <c r="DU66" s="246"/>
      <c r="DV66" s="246"/>
      <c r="DW66" s="246"/>
      <c r="DX66" s="246"/>
      <c r="DY66" s="246"/>
      <c r="DZ66" s="246"/>
      <c r="EA66" s="246"/>
      <c r="EB66" s="246"/>
      <c r="EC66" s="246"/>
      <c r="ED66" s="246"/>
      <c r="EE66" s="246"/>
      <c r="EF66" s="246"/>
      <c r="EG66" s="246"/>
      <c r="EH66" s="246"/>
      <c r="EI66" s="246"/>
      <c r="EJ66" s="246"/>
      <c r="EK66" s="246"/>
      <c r="EL66" s="246"/>
      <c r="EM66" s="246"/>
      <c r="EN66" s="246"/>
      <c r="EO66" s="246"/>
      <c r="EP66" s="246"/>
      <c r="EQ66" s="246"/>
      <c r="ER66" s="246"/>
      <c r="ES66" s="246"/>
      <c r="ET66" s="246"/>
      <c r="EU66" s="246"/>
      <c r="EV66" s="246"/>
      <c r="EW66" s="246"/>
      <c r="EX66" s="246"/>
      <c r="EY66" s="246"/>
      <c r="EZ66" s="246"/>
      <c r="FA66" s="246"/>
      <c r="FB66" s="246"/>
      <c r="FC66" s="246"/>
      <c r="FD66" s="246"/>
      <c r="FE66" s="246"/>
      <c r="FF66" s="246"/>
      <c r="FG66" s="246"/>
      <c r="GB66" s="36"/>
      <c r="GC66" s="36"/>
      <c r="GD66" s="36"/>
      <c r="GE66" s="36"/>
      <c r="GF66" s="36"/>
      <c r="GG66" s="36"/>
      <c r="GH66" s="36"/>
      <c r="GI66" s="36"/>
      <c r="GJ66" s="36"/>
    </row>
    <row r="67" spans="2:192" ht="12.75" customHeight="1">
      <c r="B67" s="183">
        <f t="shared" si="42"/>
        <v>41650</v>
      </c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245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333"/>
      <c r="AP67" s="333"/>
      <c r="AQ67" s="333"/>
      <c r="AR67" s="333"/>
      <c r="AS67" s="333"/>
      <c r="AT67" s="333"/>
      <c r="AU67" s="333"/>
      <c r="AV67" s="333"/>
      <c r="AW67" s="333"/>
      <c r="AX67" s="333"/>
      <c r="AY67" s="333"/>
      <c r="AZ67" s="333"/>
      <c r="BA67" s="333"/>
      <c r="BB67" s="333"/>
      <c r="BC67" s="333"/>
      <c r="BD67" s="333"/>
      <c r="BE67" s="333"/>
      <c r="BF67" s="333"/>
      <c r="BG67" s="333"/>
      <c r="BH67" s="333"/>
      <c r="BI67" s="333"/>
      <c r="BJ67" s="189">
        <f t="shared" si="43"/>
        <v>0</v>
      </c>
      <c r="BK67" s="189"/>
      <c r="BL67" s="189"/>
      <c r="BM67" s="189"/>
      <c r="BN67" s="189"/>
      <c r="BO67" s="189"/>
      <c r="BP67" s="189"/>
      <c r="BQ67" s="189"/>
      <c r="BR67" s="189"/>
      <c r="BS67" s="189"/>
      <c r="BT67" s="189"/>
      <c r="BU67" s="189"/>
      <c r="BV67" s="189">
        <f t="shared" si="44"/>
        <v>0</v>
      </c>
      <c r="BW67" s="189"/>
      <c r="BX67" s="189"/>
      <c r="BY67" s="189"/>
      <c r="BZ67" s="189"/>
      <c r="CA67" s="189"/>
      <c r="CB67" s="189"/>
      <c r="CC67" s="189"/>
      <c r="CD67" s="189"/>
      <c r="CE67" s="189"/>
      <c r="CF67" s="189"/>
      <c r="CG67" s="190">
        <v>0</v>
      </c>
      <c r="CH67" s="190"/>
      <c r="CI67" s="190"/>
      <c r="CJ67" s="190"/>
      <c r="CK67" s="190"/>
      <c r="CL67" s="190"/>
      <c r="CM67" s="190"/>
      <c r="CN67" s="190"/>
      <c r="CO67" s="190"/>
      <c r="CP67" s="190"/>
      <c r="CQ67" s="190"/>
      <c r="CR67" s="245"/>
      <c r="CS67" s="246"/>
      <c r="CT67" s="246"/>
      <c r="CU67" s="246"/>
      <c r="CV67" s="246"/>
      <c r="CW67" s="246"/>
      <c r="CX67" s="246"/>
      <c r="CY67" s="246"/>
      <c r="CZ67" s="246"/>
      <c r="DA67" s="246"/>
      <c r="DB67" s="246"/>
      <c r="DC67" s="246"/>
      <c r="DD67" s="246"/>
      <c r="DE67" s="246"/>
      <c r="DF67" s="246"/>
      <c r="DG67" s="246"/>
      <c r="DH67" s="246"/>
      <c r="DI67" s="246"/>
      <c r="DJ67" s="246"/>
      <c r="DK67" s="246"/>
      <c r="DL67" s="246"/>
      <c r="DM67" s="246"/>
      <c r="DN67" s="246"/>
      <c r="DO67" s="246"/>
      <c r="DP67" s="246"/>
      <c r="DQ67" s="246"/>
      <c r="DR67" s="246"/>
      <c r="DS67" s="246"/>
      <c r="DT67" s="246"/>
      <c r="DU67" s="246"/>
      <c r="DV67" s="246"/>
      <c r="DW67" s="246"/>
      <c r="DX67" s="246"/>
      <c r="DY67" s="246"/>
      <c r="DZ67" s="246"/>
      <c r="EA67" s="246"/>
      <c r="EB67" s="246"/>
      <c r="EC67" s="246"/>
      <c r="ED67" s="246"/>
      <c r="EE67" s="246"/>
      <c r="EF67" s="246"/>
      <c r="EG67" s="246"/>
      <c r="EH67" s="246"/>
      <c r="EI67" s="246"/>
      <c r="EJ67" s="246"/>
      <c r="EK67" s="246"/>
      <c r="EL67" s="246"/>
      <c r="EM67" s="246"/>
      <c r="EN67" s="246"/>
      <c r="EO67" s="246"/>
      <c r="EP67" s="246"/>
      <c r="EQ67" s="246"/>
      <c r="ER67" s="246"/>
      <c r="ES67" s="246"/>
      <c r="ET67" s="246"/>
      <c r="EU67" s="246"/>
      <c r="EV67" s="246"/>
      <c r="EW67" s="246"/>
      <c r="EX67" s="246"/>
      <c r="EY67" s="246"/>
      <c r="EZ67" s="246"/>
      <c r="FA67" s="246"/>
      <c r="FB67" s="246"/>
      <c r="FC67" s="246"/>
      <c r="FD67" s="246"/>
      <c r="FE67" s="246"/>
      <c r="FF67" s="246"/>
      <c r="FG67" s="246"/>
      <c r="GB67" s="36"/>
      <c r="GC67" s="36"/>
      <c r="GD67" s="36"/>
      <c r="GE67" s="36"/>
      <c r="GF67" s="36"/>
      <c r="GG67" s="36"/>
      <c r="GH67" s="36"/>
      <c r="GI67" s="36"/>
      <c r="GJ67" s="36"/>
    </row>
    <row r="68" spans="2:192" ht="12.75" customHeight="1">
      <c r="B68" s="183">
        <f t="shared" si="42"/>
        <v>41652</v>
      </c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245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7"/>
      <c r="AP68" s="247"/>
      <c r="AQ68" s="247"/>
      <c r="AR68" s="247"/>
      <c r="AS68" s="247"/>
      <c r="AT68" s="247"/>
      <c r="AU68" s="247"/>
      <c r="AV68" s="247"/>
      <c r="AW68" s="247"/>
      <c r="AX68" s="247"/>
      <c r="AY68" s="247"/>
      <c r="AZ68" s="247"/>
      <c r="BA68" s="247"/>
      <c r="BB68" s="247"/>
      <c r="BC68" s="247"/>
      <c r="BD68" s="247"/>
      <c r="BE68" s="247"/>
      <c r="BF68" s="247"/>
      <c r="BG68" s="247"/>
      <c r="BH68" s="247"/>
      <c r="BI68" s="247"/>
      <c r="BJ68" s="189">
        <f t="shared" si="43"/>
        <v>0</v>
      </c>
      <c r="BK68" s="189"/>
      <c r="BL68" s="189"/>
      <c r="BM68" s="189"/>
      <c r="BN68" s="189"/>
      <c r="BO68" s="189"/>
      <c r="BP68" s="189"/>
      <c r="BQ68" s="189"/>
      <c r="BR68" s="189"/>
      <c r="BS68" s="189"/>
      <c r="BT68" s="189"/>
      <c r="BU68" s="189"/>
      <c r="BV68" s="189">
        <f t="shared" si="44"/>
        <v>0</v>
      </c>
      <c r="BW68" s="189"/>
      <c r="BX68" s="189"/>
      <c r="BY68" s="189"/>
      <c r="BZ68" s="189"/>
      <c r="CA68" s="189"/>
      <c r="CB68" s="189"/>
      <c r="CC68" s="189"/>
      <c r="CD68" s="189"/>
      <c r="CE68" s="189"/>
      <c r="CF68" s="189"/>
      <c r="CG68" s="190">
        <v>0</v>
      </c>
      <c r="CH68" s="190"/>
      <c r="CI68" s="190"/>
      <c r="CJ68" s="190"/>
      <c r="CK68" s="190"/>
      <c r="CL68" s="190"/>
      <c r="CM68" s="190"/>
      <c r="CN68" s="190"/>
      <c r="CO68" s="190"/>
      <c r="CP68" s="190"/>
      <c r="CQ68" s="190"/>
      <c r="CR68" s="245"/>
      <c r="CS68" s="246"/>
      <c r="CT68" s="246"/>
      <c r="CU68" s="246"/>
      <c r="CV68" s="246"/>
      <c r="CW68" s="246"/>
      <c r="CX68" s="246"/>
      <c r="CY68" s="246"/>
      <c r="CZ68" s="246"/>
      <c r="DA68" s="246"/>
      <c r="DB68" s="246"/>
      <c r="DC68" s="246"/>
      <c r="DD68" s="246"/>
      <c r="DE68" s="246"/>
      <c r="DF68" s="246"/>
      <c r="DG68" s="246"/>
      <c r="DH68" s="246"/>
      <c r="DI68" s="246"/>
      <c r="DJ68" s="246"/>
      <c r="DK68" s="246"/>
      <c r="DL68" s="246"/>
      <c r="DM68" s="246"/>
      <c r="DN68" s="246"/>
      <c r="DO68" s="246"/>
      <c r="DP68" s="246"/>
      <c r="DQ68" s="246"/>
      <c r="DR68" s="246"/>
      <c r="DS68" s="246"/>
      <c r="DT68" s="246"/>
      <c r="DU68" s="246"/>
      <c r="DV68" s="246"/>
      <c r="DW68" s="246"/>
      <c r="DX68" s="246"/>
      <c r="DY68" s="246"/>
      <c r="DZ68" s="246"/>
      <c r="EA68" s="246"/>
      <c r="EB68" s="246"/>
      <c r="EC68" s="246"/>
      <c r="ED68" s="246"/>
      <c r="EE68" s="246"/>
      <c r="EF68" s="246"/>
      <c r="EG68" s="246"/>
      <c r="EH68" s="246"/>
      <c r="EI68" s="246"/>
      <c r="EJ68" s="246"/>
      <c r="EK68" s="246"/>
      <c r="EL68" s="246"/>
      <c r="EM68" s="246"/>
      <c r="EN68" s="246"/>
      <c r="EO68" s="246"/>
      <c r="EP68" s="246"/>
      <c r="EQ68" s="246"/>
      <c r="ER68" s="246"/>
      <c r="ES68" s="246"/>
      <c r="ET68" s="246"/>
      <c r="EU68" s="246"/>
      <c r="EV68" s="246"/>
      <c r="EW68" s="246"/>
      <c r="EX68" s="246"/>
      <c r="EY68" s="246"/>
      <c r="EZ68" s="246"/>
      <c r="FA68" s="246"/>
      <c r="FB68" s="246"/>
      <c r="FC68" s="246"/>
      <c r="FD68" s="246"/>
      <c r="FE68" s="246"/>
      <c r="FF68" s="246"/>
      <c r="FG68" s="246"/>
      <c r="GB68" s="36"/>
      <c r="GC68" s="36"/>
      <c r="GD68" s="36"/>
      <c r="GE68" s="36"/>
      <c r="GF68" s="36"/>
      <c r="GG68" s="36"/>
      <c r="GH68" s="36"/>
      <c r="GI68" s="36"/>
      <c r="GJ68" s="36"/>
    </row>
    <row r="69" spans="2:192" ht="12.75" customHeight="1">
      <c r="B69" s="183">
        <f t="shared" si="42"/>
        <v>41653</v>
      </c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245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7"/>
      <c r="AP69" s="247"/>
      <c r="AQ69" s="247"/>
      <c r="AR69" s="247"/>
      <c r="AS69" s="247"/>
      <c r="AT69" s="247"/>
      <c r="AU69" s="247"/>
      <c r="AV69" s="247"/>
      <c r="AW69" s="247"/>
      <c r="AX69" s="247"/>
      <c r="AY69" s="247"/>
      <c r="AZ69" s="247"/>
      <c r="BA69" s="247"/>
      <c r="BB69" s="247"/>
      <c r="BC69" s="247"/>
      <c r="BD69" s="247"/>
      <c r="BE69" s="247"/>
      <c r="BF69" s="247"/>
      <c r="BG69" s="247"/>
      <c r="BH69" s="247"/>
      <c r="BI69" s="247"/>
      <c r="BJ69" s="189">
        <f t="shared" si="43"/>
        <v>0</v>
      </c>
      <c r="BK69" s="189"/>
      <c r="BL69" s="189"/>
      <c r="BM69" s="189"/>
      <c r="BN69" s="189"/>
      <c r="BO69" s="189"/>
      <c r="BP69" s="189"/>
      <c r="BQ69" s="189"/>
      <c r="BR69" s="189"/>
      <c r="BS69" s="189"/>
      <c r="BT69" s="189"/>
      <c r="BU69" s="189"/>
      <c r="BV69" s="189">
        <f t="shared" si="44"/>
        <v>0</v>
      </c>
      <c r="BW69" s="189"/>
      <c r="BX69" s="189"/>
      <c r="BY69" s="189"/>
      <c r="BZ69" s="189"/>
      <c r="CA69" s="189"/>
      <c r="CB69" s="189"/>
      <c r="CC69" s="189"/>
      <c r="CD69" s="189"/>
      <c r="CE69" s="189"/>
      <c r="CF69" s="189"/>
      <c r="CG69" s="190">
        <v>0</v>
      </c>
      <c r="CH69" s="190"/>
      <c r="CI69" s="190"/>
      <c r="CJ69" s="190"/>
      <c r="CK69" s="190"/>
      <c r="CL69" s="190"/>
      <c r="CM69" s="190"/>
      <c r="CN69" s="190"/>
      <c r="CO69" s="190"/>
      <c r="CP69" s="190"/>
      <c r="CQ69" s="190"/>
      <c r="CR69" s="245"/>
      <c r="CS69" s="246"/>
      <c r="CT69" s="246"/>
      <c r="CU69" s="246"/>
      <c r="CV69" s="246"/>
      <c r="CW69" s="246"/>
      <c r="CX69" s="246"/>
      <c r="CY69" s="246"/>
      <c r="CZ69" s="246"/>
      <c r="DA69" s="246"/>
      <c r="DB69" s="246"/>
      <c r="DC69" s="246"/>
      <c r="DD69" s="246"/>
      <c r="DE69" s="246"/>
      <c r="DF69" s="246"/>
      <c r="DG69" s="246"/>
      <c r="DH69" s="246"/>
      <c r="DI69" s="246"/>
      <c r="DJ69" s="246"/>
      <c r="DK69" s="246"/>
      <c r="DL69" s="246"/>
      <c r="DM69" s="246"/>
      <c r="DN69" s="246"/>
      <c r="DO69" s="246"/>
      <c r="DP69" s="246"/>
      <c r="DQ69" s="246"/>
      <c r="DR69" s="246"/>
      <c r="DS69" s="246"/>
      <c r="DT69" s="246"/>
      <c r="DU69" s="246"/>
      <c r="DV69" s="246"/>
      <c r="DW69" s="246"/>
      <c r="DX69" s="246"/>
      <c r="DY69" s="246"/>
      <c r="DZ69" s="246"/>
      <c r="EA69" s="246"/>
      <c r="EB69" s="246"/>
      <c r="EC69" s="246"/>
      <c r="ED69" s="246"/>
      <c r="EE69" s="246"/>
      <c r="EF69" s="246"/>
      <c r="EG69" s="246"/>
      <c r="EH69" s="246"/>
      <c r="EI69" s="246"/>
      <c r="EJ69" s="246"/>
      <c r="EK69" s="246"/>
      <c r="EL69" s="246"/>
      <c r="EM69" s="246"/>
      <c r="EN69" s="246"/>
      <c r="EO69" s="246"/>
      <c r="EP69" s="246"/>
      <c r="EQ69" s="246"/>
      <c r="ER69" s="246"/>
      <c r="ES69" s="246"/>
      <c r="ET69" s="246"/>
      <c r="EU69" s="246"/>
      <c r="EV69" s="246"/>
      <c r="EW69" s="246"/>
      <c r="EX69" s="246"/>
      <c r="EY69" s="246"/>
      <c r="EZ69" s="246"/>
      <c r="FA69" s="246"/>
      <c r="FB69" s="246"/>
      <c r="FC69" s="246"/>
      <c r="FD69" s="246"/>
      <c r="FE69" s="246"/>
      <c r="FF69" s="246"/>
      <c r="FG69" s="246"/>
      <c r="GB69" s="36"/>
      <c r="GC69" s="36"/>
      <c r="GD69" s="36"/>
      <c r="GE69" s="36"/>
      <c r="GF69" s="36"/>
      <c r="GG69" s="36"/>
      <c r="GH69" s="36"/>
      <c r="GI69" s="36"/>
      <c r="GJ69" s="36"/>
    </row>
    <row r="70" spans="2:192" ht="12.75" customHeight="1">
      <c r="B70" s="183">
        <f t="shared" si="42"/>
        <v>41654</v>
      </c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245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7"/>
      <c r="AP70" s="247"/>
      <c r="AQ70" s="247"/>
      <c r="AR70" s="247"/>
      <c r="AS70" s="247"/>
      <c r="AT70" s="247"/>
      <c r="AU70" s="247"/>
      <c r="AV70" s="247"/>
      <c r="AW70" s="247"/>
      <c r="AX70" s="247"/>
      <c r="AY70" s="247"/>
      <c r="AZ70" s="247"/>
      <c r="BA70" s="247"/>
      <c r="BB70" s="247"/>
      <c r="BC70" s="247"/>
      <c r="BD70" s="247"/>
      <c r="BE70" s="247"/>
      <c r="BF70" s="247"/>
      <c r="BG70" s="247"/>
      <c r="BH70" s="247"/>
      <c r="BI70" s="247"/>
      <c r="BJ70" s="189">
        <f t="shared" si="43"/>
        <v>0</v>
      </c>
      <c r="BK70" s="189"/>
      <c r="BL70" s="189"/>
      <c r="BM70" s="189"/>
      <c r="BN70" s="189"/>
      <c r="BO70" s="189"/>
      <c r="BP70" s="189"/>
      <c r="BQ70" s="189"/>
      <c r="BR70" s="189"/>
      <c r="BS70" s="189"/>
      <c r="BT70" s="189"/>
      <c r="BU70" s="189"/>
      <c r="BV70" s="189">
        <f t="shared" si="44"/>
        <v>0</v>
      </c>
      <c r="BW70" s="189"/>
      <c r="BX70" s="189"/>
      <c r="BY70" s="189"/>
      <c r="BZ70" s="189"/>
      <c r="CA70" s="189"/>
      <c r="CB70" s="189"/>
      <c r="CC70" s="189"/>
      <c r="CD70" s="189"/>
      <c r="CE70" s="189"/>
      <c r="CF70" s="189"/>
      <c r="CG70" s="190">
        <v>0</v>
      </c>
      <c r="CH70" s="190"/>
      <c r="CI70" s="190"/>
      <c r="CJ70" s="190"/>
      <c r="CK70" s="190"/>
      <c r="CL70" s="190"/>
      <c r="CM70" s="190"/>
      <c r="CN70" s="190"/>
      <c r="CO70" s="190"/>
      <c r="CP70" s="190"/>
      <c r="CQ70" s="190"/>
      <c r="CR70" s="245"/>
      <c r="CS70" s="246"/>
      <c r="CT70" s="246"/>
      <c r="CU70" s="246"/>
      <c r="CV70" s="246"/>
      <c r="CW70" s="246"/>
      <c r="CX70" s="246"/>
      <c r="CY70" s="246"/>
      <c r="CZ70" s="246"/>
      <c r="DA70" s="246"/>
      <c r="DB70" s="246"/>
      <c r="DC70" s="246"/>
      <c r="DD70" s="246"/>
      <c r="DE70" s="246"/>
      <c r="DF70" s="246"/>
      <c r="DG70" s="246"/>
      <c r="DH70" s="246"/>
      <c r="DI70" s="246"/>
      <c r="DJ70" s="246"/>
      <c r="DK70" s="246"/>
      <c r="DL70" s="246"/>
      <c r="DM70" s="246"/>
      <c r="DN70" s="246"/>
      <c r="DO70" s="246"/>
      <c r="DP70" s="246"/>
      <c r="DQ70" s="246"/>
      <c r="DR70" s="246"/>
      <c r="DS70" s="246"/>
      <c r="DT70" s="246"/>
      <c r="DU70" s="246"/>
      <c r="DV70" s="246"/>
      <c r="DW70" s="246"/>
      <c r="DX70" s="246"/>
      <c r="DY70" s="246"/>
      <c r="DZ70" s="246"/>
      <c r="EA70" s="246"/>
      <c r="EB70" s="246"/>
      <c r="EC70" s="246"/>
      <c r="ED70" s="246"/>
      <c r="EE70" s="246"/>
      <c r="EF70" s="246"/>
      <c r="EG70" s="246"/>
      <c r="EH70" s="246"/>
      <c r="EI70" s="246"/>
      <c r="EJ70" s="246"/>
      <c r="EK70" s="246"/>
      <c r="EL70" s="246"/>
      <c r="EM70" s="246"/>
      <c r="EN70" s="246"/>
      <c r="EO70" s="246"/>
      <c r="EP70" s="246"/>
      <c r="EQ70" s="246"/>
      <c r="ER70" s="246"/>
      <c r="ES70" s="246"/>
      <c r="ET70" s="246"/>
      <c r="EU70" s="246"/>
      <c r="EV70" s="246"/>
      <c r="EW70" s="246"/>
      <c r="EX70" s="246"/>
      <c r="EY70" s="246"/>
      <c r="EZ70" s="246"/>
      <c r="FA70" s="246"/>
      <c r="FB70" s="246"/>
      <c r="FC70" s="246"/>
      <c r="FD70" s="246"/>
      <c r="FE70" s="246"/>
      <c r="FF70" s="246"/>
      <c r="FG70" s="246"/>
      <c r="GB70" s="36"/>
      <c r="GC70" s="36"/>
      <c r="GD70" s="36"/>
      <c r="GE70" s="36"/>
      <c r="GF70" s="36"/>
      <c r="GG70" s="36"/>
      <c r="GH70" s="36"/>
      <c r="GI70" s="36"/>
      <c r="GJ70" s="36"/>
    </row>
    <row r="71" spans="2:192" ht="12.75" customHeight="1">
      <c r="B71" s="183">
        <f t="shared" si="42"/>
        <v>41655</v>
      </c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245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  <c r="AO71" s="186" t="s">
        <v>75</v>
      </c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87"/>
      <c r="BI71" s="188"/>
      <c r="BJ71" s="189">
        <f t="shared" si="43"/>
        <v>0</v>
      </c>
      <c r="BK71" s="189"/>
      <c r="BL71" s="189"/>
      <c r="BM71" s="189"/>
      <c r="BN71" s="189"/>
      <c r="BO71" s="189"/>
      <c r="BP71" s="189"/>
      <c r="BQ71" s="189"/>
      <c r="BR71" s="189"/>
      <c r="BS71" s="189"/>
      <c r="BT71" s="189"/>
      <c r="BU71" s="189"/>
      <c r="BV71" s="189">
        <f t="shared" si="44"/>
        <v>0</v>
      </c>
      <c r="BW71" s="189"/>
      <c r="BX71" s="189"/>
      <c r="BY71" s="189"/>
      <c r="BZ71" s="189"/>
      <c r="CA71" s="189"/>
      <c r="CB71" s="189"/>
      <c r="CC71" s="189"/>
      <c r="CD71" s="189"/>
      <c r="CE71" s="189"/>
      <c r="CF71" s="189"/>
      <c r="CG71" s="190">
        <v>0</v>
      </c>
      <c r="CH71" s="190"/>
      <c r="CI71" s="190"/>
      <c r="CJ71" s="190"/>
      <c r="CK71" s="190"/>
      <c r="CL71" s="190"/>
      <c r="CM71" s="190"/>
      <c r="CN71" s="190"/>
      <c r="CO71" s="190"/>
      <c r="CP71" s="190"/>
      <c r="CQ71" s="190"/>
      <c r="CR71" s="245"/>
      <c r="CS71" s="246"/>
      <c r="CT71" s="246"/>
      <c r="CU71" s="246"/>
      <c r="CV71" s="246"/>
      <c r="CW71" s="246"/>
      <c r="CX71" s="246"/>
      <c r="CY71" s="246"/>
      <c r="CZ71" s="246"/>
      <c r="DA71" s="246"/>
      <c r="DB71" s="246"/>
      <c r="DC71" s="246"/>
      <c r="DD71" s="246"/>
      <c r="DE71" s="246"/>
      <c r="DF71" s="246"/>
      <c r="DG71" s="246"/>
      <c r="DH71" s="246"/>
      <c r="DI71" s="246"/>
      <c r="DJ71" s="246"/>
      <c r="DK71" s="246"/>
      <c r="DL71" s="246"/>
      <c r="DM71" s="246"/>
      <c r="DN71" s="246"/>
      <c r="DO71" s="246"/>
      <c r="DP71" s="246"/>
      <c r="DQ71" s="246"/>
      <c r="DR71" s="246"/>
      <c r="DS71" s="246"/>
      <c r="DT71" s="246"/>
      <c r="DU71" s="246"/>
      <c r="DV71" s="246"/>
      <c r="DW71" s="246"/>
      <c r="DX71" s="246"/>
      <c r="DY71" s="246"/>
      <c r="DZ71" s="246"/>
      <c r="EA71" s="246"/>
      <c r="EB71" s="246"/>
      <c r="EC71" s="246"/>
      <c r="ED71" s="246"/>
      <c r="EE71" s="246"/>
      <c r="EF71" s="246"/>
      <c r="EG71" s="246"/>
      <c r="EH71" s="246"/>
      <c r="EI71" s="246"/>
      <c r="EJ71" s="246"/>
      <c r="EK71" s="246"/>
      <c r="EL71" s="246"/>
      <c r="EM71" s="246"/>
      <c r="EN71" s="246"/>
      <c r="EO71" s="246"/>
      <c r="EP71" s="246"/>
      <c r="EQ71" s="246"/>
      <c r="ER71" s="185" t="s">
        <v>75</v>
      </c>
      <c r="ES71" s="185"/>
      <c r="ET71" s="185"/>
      <c r="EU71" s="185"/>
      <c r="EV71" s="185"/>
      <c r="EW71" s="185"/>
      <c r="EX71" s="185"/>
      <c r="EY71" s="185"/>
      <c r="EZ71" s="185"/>
      <c r="FA71" s="185"/>
      <c r="FB71" s="185"/>
      <c r="FC71" s="185"/>
      <c r="FD71" s="185"/>
      <c r="FE71" s="185"/>
      <c r="FF71" s="185"/>
      <c r="FG71" s="185"/>
      <c r="GB71" s="36"/>
      <c r="GC71" s="36"/>
      <c r="GD71" s="36"/>
      <c r="GE71" s="36"/>
      <c r="GF71" s="36"/>
      <c r="GG71" s="36"/>
      <c r="GH71" s="36"/>
      <c r="GI71" s="36"/>
      <c r="GJ71" s="36"/>
    </row>
    <row r="72" spans="2:192" ht="12.75" customHeight="1">
      <c r="B72" s="183">
        <f t="shared" si="42"/>
        <v>41656</v>
      </c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4" t="s">
        <v>75</v>
      </c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6" t="s">
        <v>75</v>
      </c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8"/>
      <c r="BJ72" s="189">
        <f t="shared" si="43"/>
        <v>0</v>
      </c>
      <c r="BK72" s="189"/>
      <c r="BL72" s="189"/>
      <c r="BM72" s="189"/>
      <c r="BN72" s="189"/>
      <c r="BO72" s="189"/>
      <c r="BP72" s="189"/>
      <c r="BQ72" s="189"/>
      <c r="BR72" s="189"/>
      <c r="BS72" s="189"/>
      <c r="BT72" s="189"/>
      <c r="BU72" s="189"/>
      <c r="BV72" s="189">
        <f t="shared" si="44"/>
        <v>0</v>
      </c>
      <c r="BW72" s="189"/>
      <c r="BX72" s="189"/>
      <c r="BY72" s="189"/>
      <c r="BZ72" s="189"/>
      <c r="CA72" s="189"/>
      <c r="CB72" s="189"/>
      <c r="CC72" s="189"/>
      <c r="CD72" s="189"/>
      <c r="CE72" s="189"/>
      <c r="CF72" s="189"/>
      <c r="CG72" s="190">
        <v>0</v>
      </c>
      <c r="CH72" s="190"/>
      <c r="CI72" s="190"/>
      <c r="CJ72" s="190"/>
      <c r="CK72" s="190"/>
      <c r="CL72" s="190"/>
      <c r="CM72" s="190"/>
      <c r="CN72" s="190"/>
      <c r="CO72" s="190"/>
      <c r="CP72" s="190"/>
      <c r="CQ72" s="190"/>
      <c r="CR72" s="184" t="s">
        <v>75</v>
      </c>
      <c r="CS72" s="185"/>
      <c r="CT72" s="185"/>
      <c r="CU72" s="185"/>
      <c r="CV72" s="185"/>
      <c r="CW72" s="185"/>
      <c r="CX72" s="185"/>
      <c r="CY72" s="185"/>
      <c r="CZ72" s="185"/>
      <c r="DA72" s="185"/>
      <c r="DB72" s="185"/>
      <c r="DC72" s="185"/>
      <c r="DD72" s="185"/>
      <c r="DE72" s="185"/>
      <c r="DF72" s="185"/>
      <c r="DG72" s="185"/>
      <c r="DH72" s="185"/>
      <c r="DI72" s="185"/>
      <c r="DJ72" s="185"/>
      <c r="DK72" s="185"/>
      <c r="DL72" s="185"/>
      <c r="DM72" s="185"/>
      <c r="DN72" s="185"/>
      <c r="DO72" s="185"/>
      <c r="DP72" s="185"/>
      <c r="DQ72" s="185"/>
      <c r="DR72" s="185"/>
      <c r="DS72" s="185"/>
      <c r="DT72" s="185"/>
      <c r="DU72" s="185"/>
      <c r="DV72" s="185"/>
      <c r="DW72" s="185"/>
      <c r="DX72" s="185"/>
      <c r="DY72" s="185"/>
      <c r="DZ72" s="185"/>
      <c r="EA72" s="185"/>
      <c r="EB72" s="185"/>
      <c r="EC72" s="185"/>
      <c r="ED72" s="185"/>
      <c r="EE72" s="185"/>
      <c r="EF72" s="185"/>
      <c r="EG72" s="185"/>
      <c r="EH72" s="185"/>
      <c r="EI72" s="185"/>
      <c r="EJ72" s="185"/>
      <c r="EK72" s="185"/>
      <c r="EL72" s="185"/>
      <c r="EM72" s="185"/>
      <c r="EN72" s="185"/>
      <c r="EO72" s="185"/>
      <c r="EP72" s="185"/>
      <c r="EQ72" s="185"/>
      <c r="ER72" s="185" t="s">
        <v>75</v>
      </c>
      <c r="ES72" s="185"/>
      <c r="ET72" s="185"/>
      <c r="EU72" s="185"/>
      <c r="EV72" s="185"/>
      <c r="EW72" s="185"/>
      <c r="EX72" s="185"/>
      <c r="EY72" s="185"/>
      <c r="EZ72" s="185"/>
      <c r="FA72" s="185"/>
      <c r="FB72" s="185"/>
      <c r="FC72" s="185"/>
      <c r="FD72" s="185"/>
      <c r="FE72" s="185"/>
      <c r="FF72" s="185"/>
      <c r="FG72" s="185"/>
      <c r="GB72" s="36"/>
      <c r="GC72" s="36"/>
      <c r="GD72" s="36"/>
      <c r="GE72" s="36"/>
      <c r="GF72" s="36"/>
      <c r="GG72" s="36"/>
      <c r="GH72" s="36"/>
      <c r="GI72" s="36"/>
      <c r="GJ72" s="36"/>
    </row>
    <row r="73" spans="2:192" ht="12.75" customHeight="1">
      <c r="B73" s="183">
        <f t="shared" si="42"/>
        <v>41659</v>
      </c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4" t="s">
        <v>75</v>
      </c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6" t="s">
        <v>75</v>
      </c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8"/>
      <c r="BJ73" s="189">
        <f t="shared" si="43"/>
        <v>0</v>
      </c>
      <c r="BK73" s="189"/>
      <c r="BL73" s="189"/>
      <c r="BM73" s="189"/>
      <c r="BN73" s="189"/>
      <c r="BO73" s="189"/>
      <c r="BP73" s="189"/>
      <c r="BQ73" s="189"/>
      <c r="BR73" s="189"/>
      <c r="BS73" s="189"/>
      <c r="BT73" s="189"/>
      <c r="BU73" s="189"/>
      <c r="BV73" s="189">
        <f aca="true" t="shared" si="45" ref="BV73:BV83">BJ73-CG73</f>
        <v>0</v>
      </c>
      <c r="BW73" s="189"/>
      <c r="BX73" s="189"/>
      <c r="BY73" s="189"/>
      <c r="BZ73" s="189"/>
      <c r="CA73" s="189"/>
      <c r="CB73" s="189"/>
      <c r="CC73" s="189"/>
      <c r="CD73" s="189"/>
      <c r="CE73" s="189"/>
      <c r="CF73" s="189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84" t="s">
        <v>75</v>
      </c>
      <c r="CS73" s="185"/>
      <c r="CT73" s="185"/>
      <c r="CU73" s="185"/>
      <c r="CV73" s="185"/>
      <c r="CW73" s="185"/>
      <c r="CX73" s="185"/>
      <c r="CY73" s="185"/>
      <c r="CZ73" s="185"/>
      <c r="DA73" s="185"/>
      <c r="DB73" s="185"/>
      <c r="DC73" s="185"/>
      <c r="DD73" s="185"/>
      <c r="DE73" s="185"/>
      <c r="DF73" s="185"/>
      <c r="DG73" s="185"/>
      <c r="DH73" s="185"/>
      <c r="DI73" s="185"/>
      <c r="DJ73" s="185"/>
      <c r="DK73" s="185"/>
      <c r="DL73" s="185"/>
      <c r="DM73" s="185"/>
      <c r="DN73" s="185"/>
      <c r="DO73" s="185"/>
      <c r="DP73" s="185"/>
      <c r="DQ73" s="185"/>
      <c r="DR73" s="185"/>
      <c r="DS73" s="185"/>
      <c r="DT73" s="185"/>
      <c r="DU73" s="185"/>
      <c r="DV73" s="185"/>
      <c r="DW73" s="185"/>
      <c r="DX73" s="185"/>
      <c r="DY73" s="185"/>
      <c r="DZ73" s="185"/>
      <c r="EA73" s="185"/>
      <c r="EB73" s="185"/>
      <c r="EC73" s="185"/>
      <c r="ED73" s="185"/>
      <c r="EE73" s="185"/>
      <c r="EF73" s="185"/>
      <c r="EG73" s="185"/>
      <c r="EH73" s="185"/>
      <c r="EI73" s="185"/>
      <c r="EJ73" s="185"/>
      <c r="EK73" s="185"/>
      <c r="EL73" s="185"/>
      <c r="EM73" s="185"/>
      <c r="EN73" s="185"/>
      <c r="EO73" s="185"/>
      <c r="EP73" s="185"/>
      <c r="EQ73" s="185"/>
      <c r="ER73" s="185" t="s">
        <v>75</v>
      </c>
      <c r="ES73" s="185"/>
      <c r="ET73" s="185"/>
      <c r="EU73" s="185"/>
      <c r="EV73" s="185"/>
      <c r="EW73" s="185"/>
      <c r="EX73" s="185"/>
      <c r="EY73" s="185"/>
      <c r="EZ73" s="185"/>
      <c r="FA73" s="185"/>
      <c r="FB73" s="185"/>
      <c r="FC73" s="185"/>
      <c r="FD73" s="185"/>
      <c r="FE73" s="185"/>
      <c r="FF73" s="185"/>
      <c r="FG73" s="185"/>
      <c r="GB73" s="36"/>
      <c r="GC73" s="36"/>
      <c r="GD73" s="36"/>
      <c r="GE73" s="36"/>
      <c r="GF73" s="36"/>
      <c r="GG73" s="36"/>
      <c r="GH73" s="36"/>
      <c r="GI73" s="36"/>
      <c r="GJ73" s="36"/>
    </row>
    <row r="74" spans="2:192" ht="12.75" customHeight="1">
      <c r="B74" s="183">
        <f t="shared" si="42"/>
        <v>41660</v>
      </c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4" t="s">
        <v>75</v>
      </c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6" t="s">
        <v>75</v>
      </c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8"/>
      <c r="BJ74" s="189">
        <f t="shared" si="43"/>
        <v>0</v>
      </c>
      <c r="BK74" s="189"/>
      <c r="BL74" s="189"/>
      <c r="BM74" s="189"/>
      <c r="BN74" s="189"/>
      <c r="BO74" s="189"/>
      <c r="BP74" s="189"/>
      <c r="BQ74" s="189"/>
      <c r="BR74" s="189"/>
      <c r="BS74" s="189"/>
      <c r="BT74" s="189"/>
      <c r="BU74" s="189"/>
      <c r="BV74" s="189">
        <f t="shared" si="45"/>
        <v>0</v>
      </c>
      <c r="BW74" s="189"/>
      <c r="BX74" s="189"/>
      <c r="BY74" s="189"/>
      <c r="BZ74" s="189"/>
      <c r="CA74" s="189"/>
      <c r="CB74" s="189"/>
      <c r="CC74" s="189"/>
      <c r="CD74" s="189"/>
      <c r="CE74" s="189"/>
      <c r="CF74" s="189"/>
      <c r="CG74" s="190"/>
      <c r="CH74" s="190"/>
      <c r="CI74" s="190"/>
      <c r="CJ74" s="190"/>
      <c r="CK74" s="190"/>
      <c r="CL74" s="190"/>
      <c r="CM74" s="190"/>
      <c r="CN74" s="190"/>
      <c r="CO74" s="190"/>
      <c r="CP74" s="190"/>
      <c r="CQ74" s="190"/>
      <c r="CR74" s="184" t="s">
        <v>75</v>
      </c>
      <c r="CS74" s="185"/>
      <c r="CT74" s="185"/>
      <c r="CU74" s="185"/>
      <c r="CV74" s="185"/>
      <c r="CW74" s="185"/>
      <c r="CX74" s="185"/>
      <c r="CY74" s="185"/>
      <c r="CZ74" s="185"/>
      <c r="DA74" s="185"/>
      <c r="DB74" s="185"/>
      <c r="DC74" s="185"/>
      <c r="DD74" s="185"/>
      <c r="DE74" s="185"/>
      <c r="DF74" s="185"/>
      <c r="DG74" s="185"/>
      <c r="DH74" s="185"/>
      <c r="DI74" s="185"/>
      <c r="DJ74" s="185"/>
      <c r="DK74" s="185"/>
      <c r="DL74" s="185"/>
      <c r="DM74" s="185"/>
      <c r="DN74" s="185"/>
      <c r="DO74" s="185"/>
      <c r="DP74" s="185"/>
      <c r="DQ74" s="185"/>
      <c r="DR74" s="185"/>
      <c r="DS74" s="185"/>
      <c r="DT74" s="185"/>
      <c r="DU74" s="185"/>
      <c r="DV74" s="185"/>
      <c r="DW74" s="185"/>
      <c r="DX74" s="185"/>
      <c r="DY74" s="185"/>
      <c r="DZ74" s="185"/>
      <c r="EA74" s="185"/>
      <c r="EB74" s="185"/>
      <c r="EC74" s="185"/>
      <c r="ED74" s="185"/>
      <c r="EE74" s="185"/>
      <c r="EF74" s="185"/>
      <c r="EG74" s="185"/>
      <c r="EH74" s="185"/>
      <c r="EI74" s="185"/>
      <c r="EJ74" s="185"/>
      <c r="EK74" s="185"/>
      <c r="EL74" s="185"/>
      <c r="EM74" s="185"/>
      <c r="EN74" s="185"/>
      <c r="EO74" s="185"/>
      <c r="EP74" s="185"/>
      <c r="EQ74" s="185"/>
      <c r="ER74" s="185" t="s">
        <v>75</v>
      </c>
      <c r="ES74" s="185"/>
      <c r="ET74" s="185"/>
      <c r="EU74" s="185"/>
      <c r="EV74" s="185"/>
      <c r="EW74" s="185"/>
      <c r="EX74" s="185"/>
      <c r="EY74" s="185"/>
      <c r="EZ74" s="185"/>
      <c r="FA74" s="185"/>
      <c r="FB74" s="185"/>
      <c r="FC74" s="185"/>
      <c r="FD74" s="185"/>
      <c r="FE74" s="185"/>
      <c r="FF74" s="185"/>
      <c r="FG74" s="185"/>
      <c r="GB74" s="36"/>
      <c r="GC74" s="36"/>
      <c r="GD74" s="36"/>
      <c r="GE74" s="36"/>
      <c r="GF74" s="36"/>
      <c r="GG74" s="36"/>
      <c r="GH74" s="36"/>
      <c r="GI74" s="36"/>
      <c r="GJ74" s="36"/>
    </row>
    <row r="75" spans="2:192" ht="12.75" customHeight="1">
      <c r="B75" s="183">
        <f t="shared" si="42"/>
        <v>41661</v>
      </c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4" t="s">
        <v>75</v>
      </c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6" t="s">
        <v>75</v>
      </c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8"/>
      <c r="BJ75" s="189">
        <f t="shared" si="43"/>
        <v>0</v>
      </c>
      <c r="BK75" s="189"/>
      <c r="BL75" s="189"/>
      <c r="BM75" s="189"/>
      <c r="BN75" s="189"/>
      <c r="BO75" s="189"/>
      <c r="BP75" s="189"/>
      <c r="BQ75" s="189"/>
      <c r="BR75" s="189"/>
      <c r="BS75" s="189"/>
      <c r="BT75" s="189"/>
      <c r="BU75" s="189"/>
      <c r="BV75" s="189">
        <f t="shared" si="45"/>
        <v>0</v>
      </c>
      <c r="BW75" s="189"/>
      <c r="BX75" s="189"/>
      <c r="BY75" s="189"/>
      <c r="BZ75" s="189"/>
      <c r="CA75" s="189"/>
      <c r="CB75" s="189"/>
      <c r="CC75" s="189"/>
      <c r="CD75" s="189"/>
      <c r="CE75" s="189"/>
      <c r="CF75" s="189"/>
      <c r="CG75" s="190"/>
      <c r="CH75" s="190"/>
      <c r="CI75" s="190"/>
      <c r="CJ75" s="190"/>
      <c r="CK75" s="190"/>
      <c r="CL75" s="190"/>
      <c r="CM75" s="190"/>
      <c r="CN75" s="190"/>
      <c r="CO75" s="190"/>
      <c r="CP75" s="190"/>
      <c r="CQ75" s="190"/>
      <c r="CR75" s="184" t="s">
        <v>75</v>
      </c>
      <c r="CS75" s="185"/>
      <c r="CT75" s="185"/>
      <c r="CU75" s="185"/>
      <c r="CV75" s="185"/>
      <c r="CW75" s="185"/>
      <c r="CX75" s="185"/>
      <c r="CY75" s="185"/>
      <c r="CZ75" s="185"/>
      <c r="DA75" s="185"/>
      <c r="DB75" s="185"/>
      <c r="DC75" s="185"/>
      <c r="DD75" s="185"/>
      <c r="DE75" s="185"/>
      <c r="DF75" s="185"/>
      <c r="DG75" s="185"/>
      <c r="DH75" s="185"/>
      <c r="DI75" s="185"/>
      <c r="DJ75" s="185"/>
      <c r="DK75" s="185"/>
      <c r="DL75" s="185"/>
      <c r="DM75" s="185"/>
      <c r="DN75" s="185"/>
      <c r="DO75" s="185"/>
      <c r="DP75" s="185"/>
      <c r="DQ75" s="185"/>
      <c r="DR75" s="185"/>
      <c r="DS75" s="185"/>
      <c r="DT75" s="185"/>
      <c r="DU75" s="185"/>
      <c r="DV75" s="185"/>
      <c r="DW75" s="185"/>
      <c r="DX75" s="185"/>
      <c r="DY75" s="185"/>
      <c r="DZ75" s="185"/>
      <c r="EA75" s="185"/>
      <c r="EB75" s="185"/>
      <c r="EC75" s="185"/>
      <c r="ED75" s="185"/>
      <c r="EE75" s="185"/>
      <c r="EF75" s="185"/>
      <c r="EG75" s="185"/>
      <c r="EH75" s="185"/>
      <c r="EI75" s="185"/>
      <c r="EJ75" s="185"/>
      <c r="EK75" s="185"/>
      <c r="EL75" s="185"/>
      <c r="EM75" s="185"/>
      <c r="EN75" s="185"/>
      <c r="EO75" s="185"/>
      <c r="EP75" s="185"/>
      <c r="EQ75" s="185"/>
      <c r="ER75" s="185" t="s">
        <v>75</v>
      </c>
      <c r="ES75" s="185"/>
      <c r="ET75" s="185"/>
      <c r="EU75" s="185"/>
      <c r="EV75" s="185"/>
      <c r="EW75" s="185"/>
      <c r="EX75" s="185"/>
      <c r="EY75" s="185"/>
      <c r="EZ75" s="185"/>
      <c r="FA75" s="185"/>
      <c r="FB75" s="185"/>
      <c r="FC75" s="185"/>
      <c r="FD75" s="185"/>
      <c r="FE75" s="185"/>
      <c r="FF75" s="185"/>
      <c r="FG75" s="185"/>
      <c r="GB75" s="36"/>
      <c r="GC75" s="36"/>
      <c r="GD75" s="36"/>
      <c r="GE75" s="36"/>
      <c r="GF75" s="36"/>
      <c r="GG75" s="36"/>
      <c r="GH75" s="36"/>
      <c r="GI75" s="36"/>
      <c r="GJ75" s="36"/>
    </row>
    <row r="76" spans="2:192" ht="12.75" customHeight="1">
      <c r="B76" s="183">
        <f t="shared" si="42"/>
        <v>41662</v>
      </c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4" t="s">
        <v>75</v>
      </c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6" t="s">
        <v>75</v>
      </c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187"/>
      <c r="BI76" s="188"/>
      <c r="BJ76" s="189">
        <f t="shared" si="43"/>
        <v>0</v>
      </c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>
        <f t="shared" si="45"/>
        <v>0</v>
      </c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90"/>
      <c r="CH76" s="190"/>
      <c r="CI76" s="190"/>
      <c r="CJ76" s="190"/>
      <c r="CK76" s="190"/>
      <c r="CL76" s="190"/>
      <c r="CM76" s="190"/>
      <c r="CN76" s="190"/>
      <c r="CO76" s="190"/>
      <c r="CP76" s="190"/>
      <c r="CQ76" s="190"/>
      <c r="CR76" s="184" t="s">
        <v>75</v>
      </c>
      <c r="CS76" s="185"/>
      <c r="CT76" s="185"/>
      <c r="CU76" s="185"/>
      <c r="CV76" s="185"/>
      <c r="CW76" s="185"/>
      <c r="CX76" s="185"/>
      <c r="CY76" s="185"/>
      <c r="CZ76" s="185"/>
      <c r="DA76" s="185"/>
      <c r="DB76" s="185"/>
      <c r="DC76" s="185"/>
      <c r="DD76" s="185"/>
      <c r="DE76" s="185"/>
      <c r="DF76" s="185"/>
      <c r="DG76" s="185"/>
      <c r="DH76" s="185"/>
      <c r="DI76" s="185"/>
      <c r="DJ76" s="185"/>
      <c r="DK76" s="185"/>
      <c r="DL76" s="185"/>
      <c r="DM76" s="185"/>
      <c r="DN76" s="185"/>
      <c r="DO76" s="185"/>
      <c r="DP76" s="185"/>
      <c r="DQ76" s="185"/>
      <c r="DR76" s="185"/>
      <c r="DS76" s="185"/>
      <c r="DT76" s="185"/>
      <c r="DU76" s="185"/>
      <c r="DV76" s="185"/>
      <c r="DW76" s="185"/>
      <c r="DX76" s="185"/>
      <c r="DY76" s="185"/>
      <c r="DZ76" s="185"/>
      <c r="EA76" s="185"/>
      <c r="EB76" s="185"/>
      <c r="EC76" s="185"/>
      <c r="ED76" s="185"/>
      <c r="EE76" s="185"/>
      <c r="EF76" s="185"/>
      <c r="EG76" s="185"/>
      <c r="EH76" s="185"/>
      <c r="EI76" s="185"/>
      <c r="EJ76" s="185"/>
      <c r="EK76" s="185"/>
      <c r="EL76" s="185"/>
      <c r="EM76" s="185"/>
      <c r="EN76" s="185"/>
      <c r="EO76" s="185"/>
      <c r="EP76" s="185"/>
      <c r="EQ76" s="185"/>
      <c r="ER76" s="185" t="s">
        <v>75</v>
      </c>
      <c r="ES76" s="185"/>
      <c r="ET76" s="185"/>
      <c r="EU76" s="185"/>
      <c r="EV76" s="185"/>
      <c r="EW76" s="185"/>
      <c r="EX76" s="185"/>
      <c r="EY76" s="185"/>
      <c r="EZ76" s="185"/>
      <c r="FA76" s="185"/>
      <c r="FB76" s="185"/>
      <c r="FC76" s="185"/>
      <c r="FD76" s="185"/>
      <c r="FE76" s="185"/>
      <c r="FF76" s="185"/>
      <c r="FG76" s="185"/>
      <c r="GB76" s="36"/>
      <c r="GC76" s="36"/>
      <c r="GD76" s="36"/>
      <c r="GE76" s="36"/>
      <c r="GF76" s="36"/>
      <c r="GG76" s="36"/>
      <c r="GH76" s="36"/>
      <c r="GI76" s="36"/>
      <c r="GJ76" s="36"/>
    </row>
    <row r="77" spans="2:192" ht="12.75" customHeight="1">
      <c r="B77" s="183">
        <f t="shared" si="42"/>
        <v>41663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4" t="s">
        <v>75</v>
      </c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6" t="s">
        <v>75</v>
      </c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187"/>
      <c r="BI77" s="188"/>
      <c r="BJ77" s="189">
        <f t="shared" si="43"/>
        <v>0</v>
      </c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>
        <f t="shared" si="45"/>
        <v>0</v>
      </c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184" t="s">
        <v>75</v>
      </c>
      <c r="CS77" s="185"/>
      <c r="CT77" s="185"/>
      <c r="CU77" s="185"/>
      <c r="CV77" s="185"/>
      <c r="CW77" s="185"/>
      <c r="CX77" s="185"/>
      <c r="CY77" s="185"/>
      <c r="CZ77" s="185"/>
      <c r="DA77" s="185"/>
      <c r="DB77" s="185"/>
      <c r="DC77" s="185"/>
      <c r="DD77" s="185"/>
      <c r="DE77" s="185"/>
      <c r="DF77" s="185"/>
      <c r="DG77" s="185"/>
      <c r="DH77" s="185"/>
      <c r="DI77" s="185"/>
      <c r="DJ77" s="185"/>
      <c r="DK77" s="185"/>
      <c r="DL77" s="185"/>
      <c r="DM77" s="185"/>
      <c r="DN77" s="185"/>
      <c r="DO77" s="185"/>
      <c r="DP77" s="185"/>
      <c r="DQ77" s="185"/>
      <c r="DR77" s="185"/>
      <c r="DS77" s="185"/>
      <c r="DT77" s="185"/>
      <c r="DU77" s="185"/>
      <c r="DV77" s="185"/>
      <c r="DW77" s="185"/>
      <c r="DX77" s="185"/>
      <c r="DY77" s="185"/>
      <c r="DZ77" s="185"/>
      <c r="EA77" s="185"/>
      <c r="EB77" s="185"/>
      <c r="EC77" s="185"/>
      <c r="ED77" s="185"/>
      <c r="EE77" s="185"/>
      <c r="EF77" s="185"/>
      <c r="EG77" s="185"/>
      <c r="EH77" s="185"/>
      <c r="EI77" s="185"/>
      <c r="EJ77" s="185"/>
      <c r="EK77" s="185"/>
      <c r="EL77" s="185"/>
      <c r="EM77" s="185"/>
      <c r="EN77" s="185"/>
      <c r="EO77" s="185"/>
      <c r="EP77" s="185"/>
      <c r="EQ77" s="185"/>
      <c r="ER77" s="185" t="s">
        <v>75</v>
      </c>
      <c r="ES77" s="185"/>
      <c r="ET77" s="185"/>
      <c r="EU77" s="185"/>
      <c r="EV77" s="185"/>
      <c r="EW77" s="185"/>
      <c r="EX77" s="185"/>
      <c r="EY77" s="185"/>
      <c r="EZ77" s="185"/>
      <c r="FA77" s="185"/>
      <c r="FB77" s="185"/>
      <c r="FC77" s="185"/>
      <c r="FD77" s="185"/>
      <c r="FE77" s="185"/>
      <c r="FF77" s="185"/>
      <c r="FG77" s="185"/>
      <c r="GB77" s="36"/>
      <c r="GC77" s="36"/>
      <c r="GD77" s="36"/>
      <c r="GE77" s="36"/>
      <c r="GF77" s="36"/>
      <c r="GG77" s="36"/>
      <c r="GH77" s="36"/>
      <c r="GI77" s="36"/>
      <c r="GJ77" s="36"/>
    </row>
    <row r="78" spans="2:192" ht="12.75" customHeight="1">
      <c r="B78" s="183">
        <f t="shared" si="42"/>
        <v>41666</v>
      </c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4" t="s">
        <v>75</v>
      </c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6" t="s">
        <v>75</v>
      </c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187"/>
      <c r="BI78" s="188"/>
      <c r="BJ78" s="189">
        <f t="shared" si="43"/>
        <v>0</v>
      </c>
      <c r="BK78" s="189"/>
      <c r="BL78" s="189"/>
      <c r="BM78" s="189"/>
      <c r="BN78" s="189"/>
      <c r="BO78" s="189"/>
      <c r="BP78" s="189"/>
      <c r="BQ78" s="189"/>
      <c r="BR78" s="189"/>
      <c r="BS78" s="189"/>
      <c r="BT78" s="189"/>
      <c r="BU78" s="189"/>
      <c r="BV78" s="189">
        <f t="shared" si="45"/>
        <v>0</v>
      </c>
      <c r="BW78" s="189"/>
      <c r="BX78" s="189"/>
      <c r="BY78" s="189"/>
      <c r="BZ78" s="189"/>
      <c r="CA78" s="189"/>
      <c r="CB78" s="189"/>
      <c r="CC78" s="189"/>
      <c r="CD78" s="189"/>
      <c r="CE78" s="189"/>
      <c r="CF78" s="189"/>
      <c r="CG78" s="190"/>
      <c r="CH78" s="190"/>
      <c r="CI78" s="190"/>
      <c r="CJ78" s="190"/>
      <c r="CK78" s="190"/>
      <c r="CL78" s="190"/>
      <c r="CM78" s="190"/>
      <c r="CN78" s="190"/>
      <c r="CO78" s="190"/>
      <c r="CP78" s="190"/>
      <c r="CQ78" s="190"/>
      <c r="CR78" s="184" t="s">
        <v>75</v>
      </c>
      <c r="CS78" s="185"/>
      <c r="CT78" s="185"/>
      <c r="CU78" s="185"/>
      <c r="CV78" s="185"/>
      <c r="CW78" s="185"/>
      <c r="CX78" s="185"/>
      <c r="CY78" s="185"/>
      <c r="CZ78" s="185"/>
      <c r="DA78" s="185"/>
      <c r="DB78" s="185"/>
      <c r="DC78" s="185"/>
      <c r="DD78" s="185"/>
      <c r="DE78" s="185"/>
      <c r="DF78" s="185"/>
      <c r="DG78" s="185"/>
      <c r="DH78" s="185"/>
      <c r="DI78" s="185"/>
      <c r="DJ78" s="185"/>
      <c r="DK78" s="185"/>
      <c r="DL78" s="185"/>
      <c r="DM78" s="185"/>
      <c r="DN78" s="185"/>
      <c r="DO78" s="185"/>
      <c r="DP78" s="185"/>
      <c r="DQ78" s="185"/>
      <c r="DR78" s="185"/>
      <c r="DS78" s="185"/>
      <c r="DT78" s="185"/>
      <c r="DU78" s="185"/>
      <c r="DV78" s="185"/>
      <c r="DW78" s="185"/>
      <c r="DX78" s="185"/>
      <c r="DY78" s="185"/>
      <c r="DZ78" s="185"/>
      <c r="EA78" s="185"/>
      <c r="EB78" s="185"/>
      <c r="EC78" s="185"/>
      <c r="ED78" s="185"/>
      <c r="EE78" s="185"/>
      <c r="EF78" s="185"/>
      <c r="EG78" s="185"/>
      <c r="EH78" s="185"/>
      <c r="EI78" s="185"/>
      <c r="EJ78" s="185"/>
      <c r="EK78" s="185"/>
      <c r="EL78" s="185"/>
      <c r="EM78" s="185"/>
      <c r="EN78" s="185"/>
      <c r="EO78" s="185"/>
      <c r="EP78" s="185"/>
      <c r="EQ78" s="185"/>
      <c r="ER78" s="185" t="s">
        <v>75</v>
      </c>
      <c r="ES78" s="185"/>
      <c r="ET78" s="185"/>
      <c r="EU78" s="185"/>
      <c r="EV78" s="185"/>
      <c r="EW78" s="185"/>
      <c r="EX78" s="185"/>
      <c r="EY78" s="185"/>
      <c r="EZ78" s="185"/>
      <c r="FA78" s="185"/>
      <c r="FB78" s="185"/>
      <c r="FC78" s="185"/>
      <c r="FD78" s="185"/>
      <c r="FE78" s="185"/>
      <c r="FF78" s="185"/>
      <c r="FG78" s="185"/>
      <c r="GB78" s="36"/>
      <c r="GC78" s="36"/>
      <c r="GD78" s="36"/>
      <c r="GE78" s="36"/>
      <c r="GF78" s="36"/>
      <c r="GG78" s="36"/>
      <c r="GH78" s="36"/>
      <c r="GI78" s="36"/>
      <c r="GJ78" s="36"/>
    </row>
    <row r="79" spans="2:192" ht="12.75" customHeight="1">
      <c r="B79" s="183">
        <f t="shared" si="42"/>
        <v>41667</v>
      </c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4" t="s">
        <v>75</v>
      </c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6" t="s">
        <v>75</v>
      </c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187"/>
      <c r="BI79" s="188"/>
      <c r="BJ79" s="189">
        <f t="shared" si="43"/>
        <v>0</v>
      </c>
      <c r="BK79" s="189"/>
      <c r="BL79" s="189"/>
      <c r="BM79" s="189"/>
      <c r="BN79" s="189"/>
      <c r="BO79" s="189"/>
      <c r="BP79" s="189"/>
      <c r="BQ79" s="189"/>
      <c r="BR79" s="189"/>
      <c r="BS79" s="189"/>
      <c r="BT79" s="189"/>
      <c r="BU79" s="189"/>
      <c r="BV79" s="189">
        <f t="shared" si="45"/>
        <v>0</v>
      </c>
      <c r="BW79" s="189"/>
      <c r="BX79" s="189"/>
      <c r="BY79" s="189"/>
      <c r="BZ79" s="189"/>
      <c r="CA79" s="189"/>
      <c r="CB79" s="189"/>
      <c r="CC79" s="189"/>
      <c r="CD79" s="189"/>
      <c r="CE79" s="189"/>
      <c r="CF79" s="189"/>
      <c r="CG79" s="190"/>
      <c r="CH79" s="190"/>
      <c r="CI79" s="190"/>
      <c r="CJ79" s="190"/>
      <c r="CK79" s="190"/>
      <c r="CL79" s="190"/>
      <c r="CM79" s="190"/>
      <c r="CN79" s="190"/>
      <c r="CO79" s="190"/>
      <c r="CP79" s="190"/>
      <c r="CQ79" s="190"/>
      <c r="CR79" s="184" t="s">
        <v>75</v>
      </c>
      <c r="CS79" s="185"/>
      <c r="CT79" s="185"/>
      <c r="CU79" s="185"/>
      <c r="CV79" s="185"/>
      <c r="CW79" s="185"/>
      <c r="CX79" s="185"/>
      <c r="CY79" s="185"/>
      <c r="CZ79" s="185"/>
      <c r="DA79" s="185"/>
      <c r="DB79" s="185"/>
      <c r="DC79" s="185"/>
      <c r="DD79" s="185"/>
      <c r="DE79" s="185"/>
      <c r="DF79" s="185"/>
      <c r="DG79" s="185"/>
      <c r="DH79" s="185"/>
      <c r="DI79" s="185"/>
      <c r="DJ79" s="185"/>
      <c r="DK79" s="185"/>
      <c r="DL79" s="185"/>
      <c r="DM79" s="185"/>
      <c r="DN79" s="185"/>
      <c r="DO79" s="185"/>
      <c r="DP79" s="185"/>
      <c r="DQ79" s="185"/>
      <c r="DR79" s="185"/>
      <c r="DS79" s="185"/>
      <c r="DT79" s="185"/>
      <c r="DU79" s="185"/>
      <c r="DV79" s="185"/>
      <c r="DW79" s="185"/>
      <c r="DX79" s="185"/>
      <c r="DY79" s="185"/>
      <c r="DZ79" s="185"/>
      <c r="EA79" s="185"/>
      <c r="EB79" s="185"/>
      <c r="EC79" s="185"/>
      <c r="ED79" s="185"/>
      <c r="EE79" s="185"/>
      <c r="EF79" s="185"/>
      <c r="EG79" s="185"/>
      <c r="EH79" s="185"/>
      <c r="EI79" s="185"/>
      <c r="EJ79" s="185"/>
      <c r="EK79" s="185"/>
      <c r="EL79" s="185"/>
      <c r="EM79" s="185"/>
      <c r="EN79" s="185"/>
      <c r="EO79" s="185"/>
      <c r="EP79" s="185"/>
      <c r="EQ79" s="185"/>
      <c r="ER79" s="185" t="s">
        <v>75</v>
      </c>
      <c r="ES79" s="185"/>
      <c r="ET79" s="185"/>
      <c r="EU79" s="185"/>
      <c r="EV79" s="185"/>
      <c r="EW79" s="185"/>
      <c r="EX79" s="185"/>
      <c r="EY79" s="185"/>
      <c r="EZ79" s="185"/>
      <c r="FA79" s="185"/>
      <c r="FB79" s="185"/>
      <c r="FC79" s="185"/>
      <c r="FD79" s="185"/>
      <c r="FE79" s="185"/>
      <c r="FF79" s="185"/>
      <c r="FG79" s="185"/>
      <c r="GB79" s="36"/>
      <c r="GC79" s="36"/>
      <c r="GD79" s="36"/>
      <c r="GE79" s="36"/>
      <c r="GF79" s="36"/>
      <c r="GG79" s="36"/>
      <c r="GH79" s="36"/>
      <c r="GI79" s="36"/>
      <c r="GJ79" s="36"/>
    </row>
    <row r="80" spans="2:192" ht="12.75" customHeight="1">
      <c r="B80" s="183">
        <f t="shared" si="42"/>
        <v>41668</v>
      </c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4" t="s">
        <v>75</v>
      </c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6" t="s">
        <v>75</v>
      </c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87"/>
      <c r="BI80" s="188"/>
      <c r="BJ80" s="189">
        <f t="shared" si="43"/>
        <v>0</v>
      </c>
      <c r="BK80" s="189"/>
      <c r="BL80" s="189"/>
      <c r="BM80" s="189"/>
      <c r="BN80" s="189"/>
      <c r="BO80" s="189"/>
      <c r="BP80" s="189"/>
      <c r="BQ80" s="189"/>
      <c r="BR80" s="189"/>
      <c r="BS80" s="189"/>
      <c r="BT80" s="189"/>
      <c r="BU80" s="189"/>
      <c r="BV80" s="189">
        <f t="shared" si="45"/>
        <v>0</v>
      </c>
      <c r="BW80" s="189"/>
      <c r="BX80" s="189"/>
      <c r="BY80" s="189"/>
      <c r="BZ80" s="189"/>
      <c r="CA80" s="189"/>
      <c r="CB80" s="189"/>
      <c r="CC80" s="189"/>
      <c r="CD80" s="189"/>
      <c r="CE80" s="189"/>
      <c r="CF80" s="189"/>
      <c r="CG80" s="190"/>
      <c r="CH80" s="190"/>
      <c r="CI80" s="190"/>
      <c r="CJ80" s="190"/>
      <c r="CK80" s="190"/>
      <c r="CL80" s="190"/>
      <c r="CM80" s="190"/>
      <c r="CN80" s="190"/>
      <c r="CO80" s="190"/>
      <c r="CP80" s="190"/>
      <c r="CQ80" s="190"/>
      <c r="CR80" s="184" t="s">
        <v>75</v>
      </c>
      <c r="CS80" s="185"/>
      <c r="CT80" s="185"/>
      <c r="CU80" s="185"/>
      <c r="CV80" s="185"/>
      <c r="CW80" s="185"/>
      <c r="CX80" s="185"/>
      <c r="CY80" s="185"/>
      <c r="CZ80" s="185"/>
      <c r="DA80" s="185"/>
      <c r="DB80" s="185"/>
      <c r="DC80" s="185"/>
      <c r="DD80" s="185"/>
      <c r="DE80" s="185"/>
      <c r="DF80" s="185"/>
      <c r="DG80" s="185"/>
      <c r="DH80" s="185"/>
      <c r="DI80" s="185"/>
      <c r="DJ80" s="185"/>
      <c r="DK80" s="185"/>
      <c r="DL80" s="185"/>
      <c r="DM80" s="185"/>
      <c r="DN80" s="185"/>
      <c r="DO80" s="185"/>
      <c r="DP80" s="185"/>
      <c r="DQ80" s="185"/>
      <c r="DR80" s="185"/>
      <c r="DS80" s="185"/>
      <c r="DT80" s="185"/>
      <c r="DU80" s="185"/>
      <c r="DV80" s="185"/>
      <c r="DW80" s="185"/>
      <c r="DX80" s="185"/>
      <c r="DY80" s="185"/>
      <c r="DZ80" s="185"/>
      <c r="EA80" s="185"/>
      <c r="EB80" s="185"/>
      <c r="EC80" s="185"/>
      <c r="ED80" s="185"/>
      <c r="EE80" s="185"/>
      <c r="EF80" s="185"/>
      <c r="EG80" s="185"/>
      <c r="EH80" s="185"/>
      <c r="EI80" s="185"/>
      <c r="EJ80" s="185"/>
      <c r="EK80" s="185"/>
      <c r="EL80" s="185"/>
      <c r="EM80" s="185"/>
      <c r="EN80" s="185"/>
      <c r="EO80" s="185"/>
      <c r="EP80" s="185"/>
      <c r="EQ80" s="185"/>
      <c r="ER80" s="185" t="s">
        <v>75</v>
      </c>
      <c r="ES80" s="185"/>
      <c r="ET80" s="185"/>
      <c r="EU80" s="185"/>
      <c r="EV80" s="185"/>
      <c r="EW80" s="185"/>
      <c r="EX80" s="185"/>
      <c r="EY80" s="185"/>
      <c r="EZ80" s="185"/>
      <c r="FA80" s="185"/>
      <c r="FB80" s="185"/>
      <c r="FC80" s="185"/>
      <c r="FD80" s="185"/>
      <c r="FE80" s="185"/>
      <c r="FF80" s="185"/>
      <c r="FG80" s="185"/>
      <c r="GB80" s="36"/>
      <c r="GC80" s="36"/>
      <c r="GD80" s="36"/>
      <c r="GE80" s="36"/>
      <c r="GF80" s="36"/>
      <c r="GG80" s="36"/>
      <c r="GH80" s="36"/>
      <c r="GI80" s="36"/>
      <c r="GJ80" s="36"/>
    </row>
    <row r="81" spans="2:192" ht="12.75" customHeight="1">
      <c r="B81" s="183">
        <f t="shared" si="42"/>
        <v>41669</v>
      </c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4" t="s">
        <v>75</v>
      </c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6" t="s">
        <v>75</v>
      </c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7"/>
      <c r="BH81" s="187"/>
      <c r="BI81" s="188"/>
      <c r="BJ81" s="189">
        <f t="shared" si="43"/>
        <v>0</v>
      </c>
      <c r="BK81" s="189"/>
      <c r="BL81" s="189"/>
      <c r="BM81" s="189"/>
      <c r="BN81" s="189"/>
      <c r="BO81" s="189"/>
      <c r="BP81" s="189"/>
      <c r="BQ81" s="189"/>
      <c r="BR81" s="189"/>
      <c r="BS81" s="189"/>
      <c r="BT81" s="189"/>
      <c r="BU81" s="189"/>
      <c r="BV81" s="189">
        <f t="shared" si="45"/>
        <v>0</v>
      </c>
      <c r="BW81" s="189"/>
      <c r="BX81" s="189"/>
      <c r="BY81" s="189"/>
      <c r="BZ81" s="189"/>
      <c r="CA81" s="189"/>
      <c r="CB81" s="189"/>
      <c r="CC81" s="189"/>
      <c r="CD81" s="189"/>
      <c r="CE81" s="189"/>
      <c r="CF81" s="189"/>
      <c r="CG81" s="190"/>
      <c r="CH81" s="190"/>
      <c r="CI81" s="190"/>
      <c r="CJ81" s="190"/>
      <c r="CK81" s="190"/>
      <c r="CL81" s="190"/>
      <c r="CM81" s="190"/>
      <c r="CN81" s="190"/>
      <c r="CO81" s="190"/>
      <c r="CP81" s="190"/>
      <c r="CQ81" s="190"/>
      <c r="CR81" s="184" t="s">
        <v>75</v>
      </c>
      <c r="CS81" s="185"/>
      <c r="CT81" s="185"/>
      <c r="CU81" s="185"/>
      <c r="CV81" s="185"/>
      <c r="CW81" s="185"/>
      <c r="CX81" s="185"/>
      <c r="CY81" s="185"/>
      <c r="CZ81" s="185"/>
      <c r="DA81" s="185"/>
      <c r="DB81" s="185"/>
      <c r="DC81" s="185"/>
      <c r="DD81" s="185"/>
      <c r="DE81" s="185"/>
      <c r="DF81" s="185"/>
      <c r="DG81" s="185"/>
      <c r="DH81" s="185"/>
      <c r="DI81" s="185"/>
      <c r="DJ81" s="185"/>
      <c r="DK81" s="185"/>
      <c r="DL81" s="185"/>
      <c r="DM81" s="185"/>
      <c r="DN81" s="185"/>
      <c r="DO81" s="185"/>
      <c r="DP81" s="185"/>
      <c r="DQ81" s="185"/>
      <c r="DR81" s="185"/>
      <c r="DS81" s="185"/>
      <c r="DT81" s="185"/>
      <c r="DU81" s="185"/>
      <c r="DV81" s="185"/>
      <c r="DW81" s="185"/>
      <c r="DX81" s="185"/>
      <c r="DY81" s="185"/>
      <c r="DZ81" s="185"/>
      <c r="EA81" s="185"/>
      <c r="EB81" s="185"/>
      <c r="EC81" s="185"/>
      <c r="ED81" s="185"/>
      <c r="EE81" s="185"/>
      <c r="EF81" s="185"/>
      <c r="EG81" s="185"/>
      <c r="EH81" s="185"/>
      <c r="EI81" s="185"/>
      <c r="EJ81" s="185"/>
      <c r="EK81" s="185"/>
      <c r="EL81" s="185"/>
      <c r="EM81" s="185"/>
      <c r="EN81" s="185"/>
      <c r="EO81" s="185"/>
      <c r="EP81" s="185"/>
      <c r="EQ81" s="185"/>
      <c r="ER81" s="185" t="s">
        <v>75</v>
      </c>
      <c r="ES81" s="185"/>
      <c r="ET81" s="185"/>
      <c r="EU81" s="185"/>
      <c r="EV81" s="185"/>
      <c r="EW81" s="185"/>
      <c r="EX81" s="185"/>
      <c r="EY81" s="185"/>
      <c r="EZ81" s="185"/>
      <c r="FA81" s="185"/>
      <c r="FB81" s="185"/>
      <c r="FC81" s="185"/>
      <c r="FD81" s="185"/>
      <c r="FE81" s="185"/>
      <c r="FF81" s="185"/>
      <c r="FG81" s="185"/>
      <c r="GB81" s="36"/>
      <c r="GC81" s="36"/>
      <c r="GD81" s="36"/>
      <c r="GE81" s="36"/>
      <c r="GF81" s="36"/>
      <c r="GG81" s="36"/>
      <c r="GH81" s="36"/>
      <c r="GI81" s="36"/>
      <c r="GJ81" s="36"/>
    </row>
    <row r="82" spans="2:192" ht="12.75" customHeight="1">
      <c r="B82" s="183">
        <f t="shared" si="42"/>
        <v>41670</v>
      </c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4" t="s">
        <v>75</v>
      </c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6" t="s">
        <v>75</v>
      </c>
      <c r="AP82" s="187"/>
      <c r="AQ82" s="187"/>
      <c r="AR82" s="187"/>
      <c r="AS82" s="187"/>
      <c r="AT82" s="187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187"/>
      <c r="BF82" s="187"/>
      <c r="BG82" s="187"/>
      <c r="BH82" s="187"/>
      <c r="BI82" s="188"/>
      <c r="BJ82" s="189">
        <f t="shared" si="43"/>
        <v>0</v>
      </c>
      <c r="BK82" s="189"/>
      <c r="BL82" s="189"/>
      <c r="BM82" s="189"/>
      <c r="BN82" s="189"/>
      <c r="BO82" s="189"/>
      <c r="BP82" s="189"/>
      <c r="BQ82" s="189"/>
      <c r="BR82" s="189"/>
      <c r="BS82" s="189"/>
      <c r="BT82" s="189"/>
      <c r="BU82" s="189"/>
      <c r="BV82" s="189">
        <f t="shared" si="45"/>
        <v>0</v>
      </c>
      <c r="BW82" s="189"/>
      <c r="BX82" s="189"/>
      <c r="BY82" s="189"/>
      <c r="BZ82" s="189"/>
      <c r="CA82" s="189"/>
      <c r="CB82" s="189"/>
      <c r="CC82" s="189"/>
      <c r="CD82" s="189"/>
      <c r="CE82" s="189"/>
      <c r="CF82" s="189"/>
      <c r="CG82" s="190"/>
      <c r="CH82" s="190"/>
      <c r="CI82" s="190"/>
      <c r="CJ82" s="190"/>
      <c r="CK82" s="190"/>
      <c r="CL82" s="190"/>
      <c r="CM82" s="190"/>
      <c r="CN82" s="190"/>
      <c r="CO82" s="190"/>
      <c r="CP82" s="190"/>
      <c r="CQ82" s="190"/>
      <c r="CR82" s="184" t="s">
        <v>75</v>
      </c>
      <c r="CS82" s="185"/>
      <c r="CT82" s="185"/>
      <c r="CU82" s="185"/>
      <c r="CV82" s="185"/>
      <c r="CW82" s="185"/>
      <c r="CX82" s="185"/>
      <c r="CY82" s="185"/>
      <c r="CZ82" s="185"/>
      <c r="DA82" s="185"/>
      <c r="DB82" s="185"/>
      <c r="DC82" s="185"/>
      <c r="DD82" s="185"/>
      <c r="DE82" s="185"/>
      <c r="DF82" s="185"/>
      <c r="DG82" s="185"/>
      <c r="DH82" s="185"/>
      <c r="DI82" s="185"/>
      <c r="DJ82" s="185"/>
      <c r="DK82" s="185"/>
      <c r="DL82" s="185"/>
      <c r="DM82" s="185"/>
      <c r="DN82" s="185"/>
      <c r="DO82" s="185"/>
      <c r="DP82" s="185"/>
      <c r="DQ82" s="185"/>
      <c r="DR82" s="185"/>
      <c r="DS82" s="185"/>
      <c r="DT82" s="185"/>
      <c r="DU82" s="185"/>
      <c r="DV82" s="185"/>
      <c r="DW82" s="185"/>
      <c r="DX82" s="185"/>
      <c r="DY82" s="185"/>
      <c r="DZ82" s="185"/>
      <c r="EA82" s="185"/>
      <c r="EB82" s="185"/>
      <c r="EC82" s="185"/>
      <c r="ED82" s="185"/>
      <c r="EE82" s="185"/>
      <c r="EF82" s="185"/>
      <c r="EG82" s="185"/>
      <c r="EH82" s="185"/>
      <c r="EI82" s="185"/>
      <c r="EJ82" s="185"/>
      <c r="EK82" s="185"/>
      <c r="EL82" s="185"/>
      <c r="EM82" s="185"/>
      <c r="EN82" s="185"/>
      <c r="EO82" s="185"/>
      <c r="EP82" s="185"/>
      <c r="EQ82" s="185"/>
      <c r="ER82" s="185" t="s">
        <v>75</v>
      </c>
      <c r="ES82" s="185"/>
      <c r="ET82" s="185"/>
      <c r="EU82" s="185"/>
      <c r="EV82" s="185"/>
      <c r="EW82" s="185"/>
      <c r="EX82" s="185"/>
      <c r="EY82" s="185"/>
      <c r="EZ82" s="185"/>
      <c r="FA82" s="185"/>
      <c r="FB82" s="185"/>
      <c r="FC82" s="185"/>
      <c r="FD82" s="185"/>
      <c r="FE82" s="185"/>
      <c r="FF82" s="185"/>
      <c r="FG82" s="185"/>
      <c r="GB82" s="36"/>
      <c r="GC82" s="36"/>
      <c r="GD82" s="36"/>
      <c r="GE82" s="36"/>
      <c r="GF82" s="36"/>
      <c r="GG82" s="36"/>
      <c r="GH82" s="36"/>
      <c r="GI82" s="36"/>
      <c r="GJ82" s="36"/>
    </row>
    <row r="83" spans="2:192" ht="12.75" customHeight="1" hidden="1">
      <c r="B83" s="183">
        <f t="shared" si="42"/>
      </c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4" t="s">
        <v>75</v>
      </c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6" t="s">
        <v>75</v>
      </c>
      <c r="AP83" s="187"/>
      <c r="AQ83" s="187"/>
      <c r="AR83" s="187"/>
      <c r="AS83" s="187"/>
      <c r="AT83" s="187"/>
      <c r="AU83" s="187"/>
      <c r="AV83" s="187"/>
      <c r="AW83" s="187"/>
      <c r="AX83" s="187"/>
      <c r="AY83" s="187"/>
      <c r="AZ83" s="187"/>
      <c r="BA83" s="187"/>
      <c r="BB83" s="187"/>
      <c r="BC83" s="187"/>
      <c r="BD83" s="187"/>
      <c r="BE83" s="187"/>
      <c r="BF83" s="187"/>
      <c r="BG83" s="187"/>
      <c r="BH83" s="187"/>
      <c r="BI83" s="188"/>
      <c r="BJ83" s="189">
        <f t="shared" si="43"/>
        <v>0</v>
      </c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>
        <f t="shared" si="45"/>
        <v>0</v>
      </c>
      <c r="BW83" s="189"/>
      <c r="BX83" s="189"/>
      <c r="BY83" s="189"/>
      <c r="BZ83" s="189"/>
      <c r="CA83" s="189"/>
      <c r="CB83" s="189"/>
      <c r="CC83" s="189"/>
      <c r="CD83" s="189"/>
      <c r="CE83" s="189"/>
      <c r="CF83" s="189"/>
      <c r="CG83" s="190"/>
      <c r="CH83" s="190"/>
      <c r="CI83" s="190"/>
      <c r="CJ83" s="190"/>
      <c r="CK83" s="190"/>
      <c r="CL83" s="190"/>
      <c r="CM83" s="190"/>
      <c r="CN83" s="190"/>
      <c r="CO83" s="190"/>
      <c r="CP83" s="190"/>
      <c r="CQ83" s="190"/>
      <c r="CR83" s="184" t="s">
        <v>75</v>
      </c>
      <c r="CS83" s="185"/>
      <c r="CT83" s="185"/>
      <c r="CU83" s="185"/>
      <c r="CV83" s="185"/>
      <c r="CW83" s="185"/>
      <c r="CX83" s="185"/>
      <c r="CY83" s="185"/>
      <c r="CZ83" s="185"/>
      <c r="DA83" s="185"/>
      <c r="DB83" s="185"/>
      <c r="DC83" s="185"/>
      <c r="DD83" s="185"/>
      <c r="DE83" s="185"/>
      <c r="DF83" s="185"/>
      <c r="DG83" s="185"/>
      <c r="DH83" s="185"/>
      <c r="DI83" s="185"/>
      <c r="DJ83" s="185"/>
      <c r="DK83" s="185"/>
      <c r="DL83" s="185"/>
      <c r="DM83" s="185"/>
      <c r="DN83" s="185"/>
      <c r="DO83" s="185"/>
      <c r="DP83" s="185"/>
      <c r="DQ83" s="185"/>
      <c r="DR83" s="185"/>
      <c r="DS83" s="185"/>
      <c r="DT83" s="185"/>
      <c r="DU83" s="185"/>
      <c r="DV83" s="185"/>
      <c r="DW83" s="185"/>
      <c r="DX83" s="185"/>
      <c r="DY83" s="185"/>
      <c r="DZ83" s="185"/>
      <c r="EA83" s="185"/>
      <c r="EB83" s="185"/>
      <c r="EC83" s="185"/>
      <c r="ED83" s="185"/>
      <c r="EE83" s="185"/>
      <c r="EF83" s="185"/>
      <c r="EG83" s="185"/>
      <c r="EH83" s="185"/>
      <c r="EI83" s="185"/>
      <c r="EJ83" s="185"/>
      <c r="EK83" s="185"/>
      <c r="EL83" s="185"/>
      <c r="EM83" s="185"/>
      <c r="EN83" s="185"/>
      <c r="EO83" s="185"/>
      <c r="EP83" s="185"/>
      <c r="EQ83" s="185"/>
      <c r="ER83" s="185" t="s">
        <v>75</v>
      </c>
      <c r="ES83" s="185"/>
      <c r="ET83" s="185"/>
      <c r="EU83" s="185"/>
      <c r="EV83" s="185"/>
      <c r="EW83" s="185"/>
      <c r="EX83" s="185"/>
      <c r="EY83" s="185"/>
      <c r="EZ83" s="185"/>
      <c r="FA83" s="185"/>
      <c r="FB83" s="185"/>
      <c r="FC83" s="185"/>
      <c r="FD83" s="185"/>
      <c r="FE83" s="185"/>
      <c r="FF83" s="185"/>
      <c r="FG83" s="185"/>
      <c r="GB83" s="36"/>
      <c r="GC83" s="36"/>
      <c r="GD83" s="36"/>
      <c r="GE83" s="36"/>
      <c r="GF83" s="36"/>
      <c r="GG83" s="36"/>
      <c r="GH83" s="36"/>
      <c r="GI83" s="36"/>
      <c r="GJ83" s="36"/>
    </row>
    <row r="84" spans="2:192" ht="12.75" customHeight="1" hidden="1">
      <c r="B84" s="183">
        <f t="shared" si="42"/>
      </c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4" t="s">
        <v>75</v>
      </c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6" t="s">
        <v>75</v>
      </c>
      <c r="AP84" s="187"/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187"/>
      <c r="BF84" s="187"/>
      <c r="BG84" s="187"/>
      <c r="BH84" s="187"/>
      <c r="BI84" s="188"/>
      <c r="BJ84" s="189">
        <f t="shared" si="43"/>
        <v>0</v>
      </c>
      <c r="BK84" s="189"/>
      <c r="BL84" s="189"/>
      <c r="BM84" s="189"/>
      <c r="BN84" s="189"/>
      <c r="BO84" s="189"/>
      <c r="BP84" s="189"/>
      <c r="BQ84" s="189"/>
      <c r="BR84" s="189"/>
      <c r="BS84" s="189"/>
      <c r="BT84" s="189"/>
      <c r="BU84" s="189"/>
      <c r="BV84" s="189">
        <f t="shared" si="44"/>
        <v>0</v>
      </c>
      <c r="BW84" s="189"/>
      <c r="BX84" s="189"/>
      <c r="BY84" s="189"/>
      <c r="BZ84" s="189"/>
      <c r="CA84" s="189"/>
      <c r="CB84" s="189"/>
      <c r="CC84" s="189"/>
      <c r="CD84" s="189"/>
      <c r="CE84" s="189"/>
      <c r="CF84" s="189"/>
      <c r="CG84" s="190">
        <v>0</v>
      </c>
      <c r="CH84" s="190"/>
      <c r="CI84" s="190"/>
      <c r="CJ84" s="190"/>
      <c r="CK84" s="190"/>
      <c r="CL84" s="190"/>
      <c r="CM84" s="190"/>
      <c r="CN84" s="190"/>
      <c r="CO84" s="190"/>
      <c r="CP84" s="190"/>
      <c r="CQ84" s="190"/>
      <c r="CR84" s="184" t="s">
        <v>75</v>
      </c>
      <c r="CS84" s="185"/>
      <c r="CT84" s="185"/>
      <c r="CU84" s="185"/>
      <c r="CV84" s="185"/>
      <c r="CW84" s="185"/>
      <c r="CX84" s="185"/>
      <c r="CY84" s="185"/>
      <c r="CZ84" s="185"/>
      <c r="DA84" s="185"/>
      <c r="DB84" s="185"/>
      <c r="DC84" s="185"/>
      <c r="DD84" s="185"/>
      <c r="DE84" s="185"/>
      <c r="DF84" s="185"/>
      <c r="DG84" s="185"/>
      <c r="DH84" s="185"/>
      <c r="DI84" s="185"/>
      <c r="DJ84" s="185"/>
      <c r="DK84" s="185"/>
      <c r="DL84" s="185"/>
      <c r="DM84" s="185"/>
      <c r="DN84" s="185"/>
      <c r="DO84" s="185"/>
      <c r="DP84" s="185"/>
      <c r="DQ84" s="185"/>
      <c r="DR84" s="185"/>
      <c r="DS84" s="185"/>
      <c r="DT84" s="185"/>
      <c r="DU84" s="185"/>
      <c r="DV84" s="185"/>
      <c r="DW84" s="185"/>
      <c r="DX84" s="185"/>
      <c r="DY84" s="185"/>
      <c r="DZ84" s="185"/>
      <c r="EA84" s="185"/>
      <c r="EB84" s="185"/>
      <c r="EC84" s="185"/>
      <c r="ED84" s="185"/>
      <c r="EE84" s="185"/>
      <c r="EF84" s="185"/>
      <c r="EG84" s="185"/>
      <c r="EH84" s="185"/>
      <c r="EI84" s="185"/>
      <c r="EJ84" s="185"/>
      <c r="EK84" s="185"/>
      <c r="EL84" s="185"/>
      <c r="EM84" s="185"/>
      <c r="EN84" s="185"/>
      <c r="EO84" s="185"/>
      <c r="EP84" s="185"/>
      <c r="EQ84" s="185"/>
      <c r="ER84" s="185" t="s">
        <v>75</v>
      </c>
      <c r="ES84" s="185"/>
      <c r="ET84" s="185"/>
      <c r="EU84" s="185"/>
      <c r="EV84" s="185"/>
      <c r="EW84" s="185"/>
      <c r="EX84" s="185"/>
      <c r="EY84" s="185"/>
      <c r="EZ84" s="185"/>
      <c r="FA84" s="185"/>
      <c r="FB84" s="185"/>
      <c r="FC84" s="185"/>
      <c r="FD84" s="185"/>
      <c r="FE84" s="185"/>
      <c r="FF84" s="185"/>
      <c r="FG84" s="185"/>
      <c r="GB84" s="36"/>
      <c r="GC84" s="36"/>
      <c r="GD84" s="36"/>
      <c r="GE84" s="36"/>
      <c r="GF84" s="36"/>
      <c r="GG84" s="36"/>
      <c r="GH84" s="36"/>
      <c r="GI84" s="36"/>
      <c r="GJ84" s="36"/>
    </row>
    <row r="85" spans="72:192" ht="10.5" customHeight="1"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GB85" s="36"/>
      <c r="GC85" s="36"/>
      <c r="GD85" s="36"/>
      <c r="GE85" s="36"/>
      <c r="GF85" s="36"/>
      <c r="GG85" s="36"/>
      <c r="GH85" s="36"/>
      <c r="GI85" s="36"/>
      <c r="GJ85" s="36"/>
    </row>
    <row r="86" spans="2:192" ht="11.25" customHeight="1" hidden="1">
      <c r="B86" s="334" t="s">
        <v>84</v>
      </c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BT86" s="29"/>
      <c r="BU86" s="29"/>
      <c r="CJ86" s="29"/>
      <c r="CK86" s="29"/>
      <c r="CL86" s="29"/>
      <c r="CM86" s="29"/>
      <c r="CN86" s="29"/>
      <c r="GB86" s="36"/>
      <c r="GC86" s="36"/>
      <c r="GD86" s="36"/>
      <c r="GE86" s="36"/>
      <c r="GF86" s="36"/>
      <c r="GG86" s="36"/>
      <c r="GH86" s="36"/>
      <c r="GI86" s="36"/>
      <c r="GJ86" s="36"/>
    </row>
    <row r="87" spans="2:192" ht="11.25" customHeight="1" hidden="1">
      <c r="B87" s="340">
        <f>ROUND((AL51+(AL51*AE55)+(AL51*AZ53)),2)</f>
        <v>10.8</v>
      </c>
      <c r="C87" s="340"/>
      <c r="D87" s="340"/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27" t="s">
        <v>83</v>
      </c>
      <c r="R87" s="327"/>
      <c r="S87" s="327"/>
      <c r="T87" s="327"/>
      <c r="U87" s="327"/>
      <c r="V87" s="327"/>
      <c r="W87" s="327"/>
      <c r="X87" s="327"/>
      <c r="Y87" s="327"/>
      <c r="Z87" s="327"/>
      <c r="AA87" s="327"/>
      <c r="AB87" s="327"/>
      <c r="AC87" s="327"/>
      <c r="AD87" s="327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328"/>
      <c r="AW87" s="328"/>
      <c r="AX87" s="328"/>
      <c r="AY87" s="328"/>
      <c r="AZ87" s="328"/>
      <c r="BA87" s="328"/>
      <c r="BB87" s="328"/>
      <c r="BC87" s="328"/>
      <c r="BD87" s="328"/>
      <c r="BE87" s="328"/>
      <c r="BF87" s="328"/>
      <c r="BG87" s="328"/>
      <c r="BH87" s="328"/>
      <c r="BI87" s="328"/>
      <c r="GB87" s="36"/>
      <c r="GC87" s="36"/>
      <c r="GD87" s="36"/>
      <c r="GE87" s="36"/>
      <c r="GF87" s="36"/>
      <c r="GG87" s="36"/>
      <c r="GH87" s="36"/>
      <c r="GI87" s="36"/>
      <c r="GJ87" s="36"/>
    </row>
    <row r="88" spans="2:192" ht="11.25" customHeight="1" hidden="1">
      <c r="B88" s="341">
        <f>ROUND((AL51+(AL51*AE56)+(AL51*AZ53)),2)</f>
        <v>10.8</v>
      </c>
      <c r="C88" s="341"/>
      <c r="D88" s="341"/>
      <c r="E88" s="341"/>
      <c r="F88" s="341"/>
      <c r="G88" s="341"/>
      <c r="H88" s="341"/>
      <c r="I88" s="341"/>
      <c r="J88" s="341"/>
      <c r="K88" s="341"/>
      <c r="L88" s="341"/>
      <c r="M88" s="341"/>
      <c r="N88" s="341"/>
      <c r="O88" s="341"/>
      <c r="P88" s="341"/>
      <c r="Q88" s="327" t="s">
        <v>59</v>
      </c>
      <c r="R88" s="327"/>
      <c r="S88" s="327"/>
      <c r="T88" s="327"/>
      <c r="U88" s="327"/>
      <c r="V88" s="327"/>
      <c r="W88" s="327"/>
      <c r="X88" s="327"/>
      <c r="Y88" s="327"/>
      <c r="Z88" s="327"/>
      <c r="AA88" s="327"/>
      <c r="AB88" s="327"/>
      <c r="AC88" s="327"/>
      <c r="AD88" s="327"/>
      <c r="GB88" s="36"/>
      <c r="GC88" s="36"/>
      <c r="GD88" s="36"/>
      <c r="GE88" s="36"/>
      <c r="GF88" s="36"/>
      <c r="GG88" s="36"/>
      <c r="GH88" s="36"/>
      <c r="GI88" s="36"/>
      <c r="GJ88" s="36"/>
    </row>
    <row r="89" spans="184:192" ht="11.25" customHeight="1" hidden="1">
      <c r="GB89" s="36"/>
      <c r="GC89" s="36"/>
      <c r="GD89" s="36"/>
      <c r="GE89" s="36"/>
      <c r="GF89" s="36"/>
      <c r="GG89" s="36"/>
      <c r="GH89" s="36"/>
      <c r="GI89" s="36"/>
      <c r="GJ89" s="36"/>
    </row>
    <row r="90" spans="2:192" ht="11.25" customHeight="1" hidden="1">
      <c r="B90" s="334" t="s">
        <v>85</v>
      </c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T90" s="334"/>
      <c r="U90" s="334"/>
      <c r="V90" s="334"/>
      <c r="W90" s="334"/>
      <c r="X90" s="334"/>
      <c r="Y90" s="334"/>
      <c r="Z90" s="334"/>
      <c r="AA90" s="334"/>
      <c r="AB90" s="334"/>
      <c r="AC90" s="334"/>
      <c r="AD90" s="334"/>
      <c r="AP90" s="80"/>
      <c r="AQ90" s="80"/>
      <c r="AR90" s="80"/>
      <c r="AS90" s="80"/>
      <c r="AT90" s="80"/>
      <c r="AU90" s="80"/>
      <c r="GB90" s="36"/>
      <c r="GC90" s="36"/>
      <c r="GD90" s="36"/>
      <c r="GE90" s="36"/>
      <c r="GF90" s="36"/>
      <c r="GG90" s="36"/>
      <c r="GH90" s="36"/>
      <c r="GI90" s="36"/>
      <c r="GJ90" s="36"/>
    </row>
    <row r="91" spans="2:47" ht="11.25" customHeight="1" hidden="1">
      <c r="B91" s="340">
        <f>ROUND((AL51+(AL51*AE55)+(AL51*AZ52)),2)</f>
        <v>10.8</v>
      </c>
      <c r="C91" s="340"/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27" t="s">
        <v>83</v>
      </c>
      <c r="R91" s="327"/>
      <c r="S91" s="327"/>
      <c r="T91" s="327"/>
      <c r="U91" s="327"/>
      <c r="V91" s="327"/>
      <c r="W91" s="327"/>
      <c r="X91" s="327"/>
      <c r="Y91" s="327"/>
      <c r="Z91" s="327"/>
      <c r="AA91" s="327"/>
      <c r="AB91" s="327"/>
      <c r="AC91" s="327"/>
      <c r="AD91" s="327"/>
      <c r="AP91" s="80"/>
      <c r="AQ91" s="80"/>
      <c r="AR91" s="80"/>
      <c r="AS91" s="80"/>
      <c r="AT91" s="80"/>
      <c r="AU91" s="80"/>
    </row>
    <row r="92" spans="2:30" ht="11.25" customHeight="1" hidden="1">
      <c r="B92" s="340">
        <f>ROUND((AL51+(AL51*AE56)+(AL51*AZ52)),2)</f>
        <v>10.8</v>
      </c>
      <c r="C92" s="340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27" t="s">
        <v>59</v>
      </c>
      <c r="R92" s="327"/>
      <c r="S92" s="327"/>
      <c r="T92" s="327"/>
      <c r="U92" s="327"/>
      <c r="V92" s="327"/>
      <c r="W92" s="327"/>
      <c r="X92" s="327"/>
      <c r="Y92" s="327"/>
      <c r="Z92" s="327"/>
      <c r="AA92" s="327"/>
      <c r="AB92" s="327"/>
      <c r="AC92" s="327"/>
      <c r="AD92" s="327"/>
    </row>
    <row r="93" ht="11.25" customHeight="1" hidden="1"/>
    <row r="94" spans="2:48" ht="11.25" customHeight="1" hidden="1">
      <c r="B94" s="342" t="s">
        <v>96</v>
      </c>
      <c r="C94" s="342"/>
      <c r="D94" s="342"/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S94" s="342"/>
      <c r="T94" s="342"/>
      <c r="U94" s="342"/>
      <c r="V94" s="342"/>
      <c r="W94" s="342"/>
      <c r="X94" s="342"/>
      <c r="Y94" s="342"/>
      <c r="Z94" s="342"/>
      <c r="AA94" s="342"/>
      <c r="AB94" s="342"/>
      <c r="AC94" s="342"/>
      <c r="AD94" s="342"/>
      <c r="AE94" s="342"/>
      <c r="AF94" s="342"/>
      <c r="AG94" s="342"/>
      <c r="AH94" s="342"/>
      <c r="AI94" s="342"/>
      <c r="AJ94" s="342"/>
      <c r="AK94" s="342"/>
      <c r="AL94" s="342"/>
      <c r="AM94" s="342"/>
      <c r="AN94" s="342"/>
      <c r="AO94" s="342"/>
      <c r="AP94" s="80"/>
      <c r="AQ94" s="80"/>
      <c r="AR94" s="80"/>
      <c r="AS94" s="80"/>
      <c r="AT94" s="80"/>
      <c r="AU94" s="80"/>
      <c r="AV94" s="80"/>
    </row>
    <row r="95" spans="2:48" ht="11.25" customHeight="1" hidden="1">
      <c r="B95" s="340">
        <f>ROUND((AL51+(AL51*AE55)),2)</f>
        <v>10.8</v>
      </c>
      <c r="C95" s="340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27" t="s">
        <v>83</v>
      </c>
      <c r="R95" s="327"/>
      <c r="S95" s="327"/>
      <c r="T95" s="327"/>
      <c r="U95" s="327"/>
      <c r="V95" s="327"/>
      <c r="W95" s="327"/>
      <c r="X95" s="327"/>
      <c r="Y95" s="327"/>
      <c r="Z95" s="327"/>
      <c r="AA95" s="327"/>
      <c r="AB95" s="327"/>
      <c r="AC95" s="327"/>
      <c r="AD95" s="327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</row>
    <row r="96" spans="2:41" ht="11.25" customHeight="1" hidden="1">
      <c r="B96" s="340">
        <f>ROUND((AL51+(AL51*AE56)),2)</f>
        <v>10.8</v>
      </c>
      <c r="C96" s="340"/>
      <c r="D96" s="340"/>
      <c r="E96" s="340"/>
      <c r="F96" s="340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27" t="s">
        <v>59</v>
      </c>
      <c r="R96" s="327"/>
      <c r="S96" s="327"/>
      <c r="T96" s="327"/>
      <c r="U96" s="327"/>
      <c r="V96" s="327"/>
      <c r="W96" s="327"/>
      <c r="X96" s="327"/>
      <c r="Y96" s="327"/>
      <c r="Z96" s="327"/>
      <c r="AA96" s="327"/>
      <c r="AB96" s="327"/>
      <c r="AC96" s="327"/>
      <c r="AD96" s="327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</row>
    <row r="97" ht="11.25" customHeight="1" hidden="1"/>
    <row r="101" spans="31:41" ht="11.25" customHeight="1"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</row>
    <row r="102" spans="31:41" ht="11.25" customHeight="1"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</row>
  </sheetData>
  <sheetProtection formatCells="0" formatColumns="0" formatRows="0" insertColumns="0" insertRows="0" insertHyperlinks="0" deleteColumns="0" deleteRows="0" sort="0" autoFilter="0" pivotTables="0"/>
  <mergeCells count="839">
    <mergeCell ref="DJ31:DS31"/>
    <mergeCell ref="ER69:FG69"/>
    <mergeCell ref="FW17:FZ17"/>
    <mergeCell ref="ER72:FG72"/>
    <mergeCell ref="DT31:EC31"/>
    <mergeCell ref="ED31:EM31"/>
    <mergeCell ref="EN31:EW31"/>
    <mergeCell ref="EX31:FG31"/>
    <mergeCell ref="ED43:EM43"/>
    <mergeCell ref="EN43:EW43"/>
    <mergeCell ref="Q95:AD95"/>
    <mergeCell ref="B90:AD90"/>
    <mergeCell ref="EX55:FG55"/>
    <mergeCell ref="EX52:FG52"/>
    <mergeCell ref="DC56:DL56"/>
    <mergeCell ref="B72:S72"/>
    <mergeCell ref="T72:AN72"/>
    <mergeCell ref="AO72:BI72"/>
    <mergeCell ref="BJ72:BU72"/>
    <mergeCell ref="B68:S68"/>
    <mergeCell ref="Q96:AD96"/>
    <mergeCell ref="B87:P87"/>
    <mergeCell ref="B88:P88"/>
    <mergeCell ref="Q88:AD88"/>
    <mergeCell ref="B91:P91"/>
    <mergeCell ref="B92:P92"/>
    <mergeCell ref="B95:P95"/>
    <mergeCell ref="B96:P96"/>
    <mergeCell ref="B94:AO94"/>
    <mergeCell ref="Q87:AD87"/>
    <mergeCell ref="U31:AC31"/>
    <mergeCell ref="AD31:AJ31"/>
    <mergeCell ref="U43:AC43"/>
    <mergeCell ref="T65:AN65"/>
    <mergeCell ref="B65:S65"/>
    <mergeCell ref="O43:T43"/>
    <mergeCell ref="U44:AC45"/>
    <mergeCell ref="E45:T45"/>
    <mergeCell ref="AK31:AQ31"/>
    <mergeCell ref="C52:AY52"/>
    <mergeCell ref="Q92:AD92"/>
    <mergeCell ref="BM31:BS31"/>
    <mergeCell ref="BJ69:BU69"/>
    <mergeCell ref="AO66:BI66"/>
    <mergeCell ref="AO65:BI65"/>
    <mergeCell ref="AO70:BI70"/>
    <mergeCell ref="B86:AD86"/>
    <mergeCell ref="B31:H31"/>
    <mergeCell ref="I31:N31"/>
    <mergeCell ref="O31:T31"/>
    <mergeCell ref="R44:T44"/>
    <mergeCell ref="AK44:AQ46"/>
    <mergeCell ref="BJ63:BU63"/>
    <mergeCell ref="AO63:BI63"/>
    <mergeCell ref="C53:AY53"/>
    <mergeCell ref="B70:S70"/>
    <mergeCell ref="AL51:AT51"/>
    <mergeCell ref="AD44:AJ46"/>
    <mergeCell ref="AO67:BI67"/>
    <mergeCell ref="T68:AN68"/>
    <mergeCell ref="Q91:AD91"/>
    <mergeCell ref="T69:AN69"/>
    <mergeCell ref="B69:S69"/>
    <mergeCell ref="T70:AN70"/>
    <mergeCell ref="AV87:BI87"/>
    <mergeCell ref="AO69:BI69"/>
    <mergeCell ref="B84:S84"/>
    <mergeCell ref="T84:AN84"/>
    <mergeCell ref="AO84:BI84"/>
    <mergeCell ref="T71:AN71"/>
    <mergeCell ref="DJ43:DS43"/>
    <mergeCell ref="AO68:BI68"/>
    <mergeCell ref="AN55:AO55"/>
    <mergeCell ref="AE55:AM55"/>
    <mergeCell ref="AE56:AM56"/>
    <mergeCell ref="AN56:AO56"/>
    <mergeCell ref="AD43:AJ43"/>
    <mergeCell ref="AY44:BE46"/>
    <mergeCell ref="CQ43:CX43"/>
    <mergeCell ref="CY43:DI43"/>
    <mergeCell ref="CY31:DI31"/>
    <mergeCell ref="BV84:CF84"/>
    <mergeCell ref="BV72:CF72"/>
    <mergeCell ref="BV67:CF67"/>
    <mergeCell ref="BV66:CF66"/>
    <mergeCell ref="CC31:CI31"/>
    <mergeCell ref="CG66:CQ66"/>
    <mergeCell ref="CJ43:CP43"/>
    <mergeCell ref="BT44:CB46"/>
    <mergeCell ref="BJ71:BU71"/>
    <mergeCell ref="EX30:FG30"/>
    <mergeCell ref="CJ30:CP30"/>
    <mergeCell ref="CQ30:CX30"/>
    <mergeCell ref="CY30:DI30"/>
    <mergeCell ref="DJ30:DS30"/>
    <mergeCell ref="EN30:EW30"/>
    <mergeCell ref="ED30:EM30"/>
    <mergeCell ref="DT43:EC43"/>
    <mergeCell ref="DT30:EC30"/>
    <mergeCell ref="AY30:BE30"/>
    <mergeCell ref="AR30:AX30"/>
    <mergeCell ref="G49:T49"/>
    <mergeCell ref="C51:AK51"/>
    <mergeCell ref="B44:Q44"/>
    <mergeCell ref="CC43:CI43"/>
    <mergeCell ref="BM30:BS30"/>
    <mergeCell ref="BT30:CB30"/>
    <mergeCell ref="B43:H43"/>
    <mergeCell ref="I43:N43"/>
    <mergeCell ref="BT28:CB28"/>
    <mergeCell ref="BJ66:BU66"/>
    <mergeCell ref="BF43:BL43"/>
    <mergeCell ref="BM43:BS43"/>
    <mergeCell ref="BM44:BS46"/>
    <mergeCell ref="BF30:BL30"/>
    <mergeCell ref="AO64:BI64"/>
    <mergeCell ref="B58:FG58"/>
    <mergeCell ref="CC30:CI30"/>
    <mergeCell ref="CC44:CI46"/>
    <mergeCell ref="BV63:CF63"/>
    <mergeCell ref="BT31:CB31"/>
    <mergeCell ref="BW53:CU53"/>
    <mergeCell ref="BV64:CF64"/>
    <mergeCell ref="CG62:CQ62"/>
    <mergeCell ref="CQ31:CX31"/>
    <mergeCell ref="CJ31:CP31"/>
    <mergeCell ref="CQ44:CX46"/>
    <mergeCell ref="AK43:AQ43"/>
    <mergeCell ref="AY43:BE43"/>
    <mergeCell ref="BT43:CB43"/>
    <mergeCell ref="AR31:AX31"/>
    <mergeCell ref="AY31:BE31"/>
    <mergeCell ref="BF31:BL31"/>
    <mergeCell ref="AY33:BE33"/>
    <mergeCell ref="BM33:BS33"/>
    <mergeCell ref="AY34:BE34"/>
    <mergeCell ref="BT33:CB33"/>
    <mergeCell ref="BJ67:BU67"/>
    <mergeCell ref="AZ53:BE53"/>
    <mergeCell ref="BJ64:BU64"/>
    <mergeCell ref="AO61:BI61"/>
    <mergeCell ref="BF44:BL46"/>
    <mergeCell ref="BJ62:BU62"/>
    <mergeCell ref="BJ59:BU60"/>
    <mergeCell ref="BJ61:BU61"/>
    <mergeCell ref="AR43:AX43"/>
    <mergeCell ref="BM28:BS28"/>
    <mergeCell ref="AR28:AX28"/>
    <mergeCell ref="BM29:BS29"/>
    <mergeCell ref="AY28:BE28"/>
    <mergeCell ref="AR33:AX33"/>
    <mergeCell ref="BF33:BL33"/>
    <mergeCell ref="BM35:BS35"/>
    <mergeCell ref="AY32:BE32"/>
    <mergeCell ref="BM36:BS36"/>
    <mergeCell ref="CY27:DI27"/>
    <mergeCell ref="CC25:CI25"/>
    <mergeCell ref="CC26:CI26"/>
    <mergeCell ref="AY25:BE25"/>
    <mergeCell ref="AY26:BE26"/>
    <mergeCell ref="AY27:BE27"/>
    <mergeCell ref="BF27:BL27"/>
    <mergeCell ref="BT27:CB27"/>
    <mergeCell ref="BT26:CB26"/>
    <mergeCell ref="DJ28:DS28"/>
    <mergeCell ref="CC28:CI28"/>
    <mergeCell ref="CQ28:CX28"/>
    <mergeCell ref="CQ27:CX27"/>
    <mergeCell ref="DJ26:DS26"/>
    <mergeCell ref="CJ28:CP28"/>
    <mergeCell ref="CQ26:CX26"/>
    <mergeCell ref="CC27:CI27"/>
    <mergeCell ref="CJ27:CP27"/>
    <mergeCell ref="DJ27:DS27"/>
    <mergeCell ref="CY24:DI24"/>
    <mergeCell ref="CQ25:CX25"/>
    <mergeCell ref="CJ26:CP26"/>
    <mergeCell ref="CJ25:CP25"/>
    <mergeCell ref="B15:H18"/>
    <mergeCell ref="B19:H19"/>
    <mergeCell ref="AR19:AX19"/>
    <mergeCell ref="CC24:CI24"/>
    <mergeCell ref="CY23:DI23"/>
    <mergeCell ref="BF26:BL26"/>
    <mergeCell ref="CY15:DS15"/>
    <mergeCell ref="DT22:EC22"/>
    <mergeCell ref="CQ24:CX24"/>
    <mergeCell ref="AY15:CX15"/>
    <mergeCell ref="CB8:CP8"/>
    <mergeCell ref="DJ23:DS23"/>
    <mergeCell ref="DT23:EC23"/>
    <mergeCell ref="AY19:BE19"/>
    <mergeCell ref="BJ8:BM8"/>
    <mergeCell ref="CJ24:CP24"/>
    <mergeCell ref="DJ24:DS24"/>
    <mergeCell ref="DT24:EC24"/>
    <mergeCell ref="DH12:EF12"/>
    <mergeCell ref="DH10:ED10"/>
    <mergeCell ref="AX8:BG8"/>
    <mergeCell ref="BH8:BI8"/>
    <mergeCell ref="AR21:AX21"/>
    <mergeCell ref="AY21:BE21"/>
    <mergeCell ref="BF19:BL19"/>
    <mergeCell ref="DJ22:DS22"/>
    <mergeCell ref="EQ2:FG2"/>
    <mergeCell ref="DZ3:FG3"/>
    <mergeCell ref="CY8:CZ8"/>
    <mergeCell ref="DT15:EM15"/>
    <mergeCell ref="CW6:DJ6"/>
    <mergeCell ref="EH12:FF12"/>
    <mergeCell ref="EE10:EW10"/>
    <mergeCell ref="BW10:DE10"/>
    <mergeCell ref="BT12:CR12"/>
    <mergeCell ref="BK10:BU10"/>
    <mergeCell ref="BY8:BZ8"/>
    <mergeCell ref="BS8:BT8"/>
    <mergeCell ref="BU8:BX8"/>
    <mergeCell ref="BP8:BR8"/>
    <mergeCell ref="BM21:BS21"/>
    <mergeCell ref="BN8:BO8"/>
    <mergeCell ref="BM17:BS18"/>
    <mergeCell ref="BK12:BS12"/>
    <mergeCell ref="BW11:DE11"/>
    <mergeCell ref="CC21:CI21"/>
    <mergeCell ref="EN19:EW19"/>
    <mergeCell ref="BM25:BS25"/>
    <mergeCell ref="CC17:CI18"/>
    <mergeCell ref="CQ19:CX19"/>
    <mergeCell ref="CJ23:CP23"/>
    <mergeCell ref="CC19:CI19"/>
    <mergeCell ref="BT22:CB22"/>
    <mergeCell ref="BT23:CB23"/>
    <mergeCell ref="BT21:CB21"/>
    <mergeCell ref="BT25:CB25"/>
    <mergeCell ref="C10:AU10"/>
    <mergeCell ref="C11:AU11"/>
    <mergeCell ref="B6:CV6"/>
    <mergeCell ref="I15:AC15"/>
    <mergeCell ref="CR8:CT8"/>
    <mergeCell ref="CU8:CW8"/>
    <mergeCell ref="BT13:CR13"/>
    <mergeCell ref="AD15:AQ15"/>
    <mergeCell ref="AR15:AX18"/>
    <mergeCell ref="AY17:BE18"/>
    <mergeCell ref="ED22:EM22"/>
    <mergeCell ref="DT25:EC25"/>
    <mergeCell ref="ED27:EM27"/>
    <mergeCell ref="DT27:EC27"/>
    <mergeCell ref="ED25:EM25"/>
    <mergeCell ref="ED24:EM24"/>
    <mergeCell ref="DT26:EC26"/>
    <mergeCell ref="ED26:EM26"/>
    <mergeCell ref="ED23:EM23"/>
    <mergeCell ref="EN27:EW27"/>
    <mergeCell ref="DT28:EC28"/>
    <mergeCell ref="EX28:FG28"/>
    <mergeCell ref="DT29:EC29"/>
    <mergeCell ref="ED29:EM29"/>
    <mergeCell ref="ED28:EM28"/>
    <mergeCell ref="EX29:FG29"/>
    <mergeCell ref="EX27:FG27"/>
    <mergeCell ref="EN28:EW28"/>
    <mergeCell ref="EN29:EW29"/>
    <mergeCell ref="EN21:EW21"/>
    <mergeCell ref="EX22:FG22"/>
    <mergeCell ref="EN25:EW25"/>
    <mergeCell ref="EX25:FG25"/>
    <mergeCell ref="EN24:EW24"/>
    <mergeCell ref="EX24:FG24"/>
    <mergeCell ref="EN22:EW22"/>
    <mergeCell ref="EN23:EW23"/>
    <mergeCell ref="EX23:FG23"/>
    <mergeCell ref="HJ60:HT61"/>
    <mergeCell ref="ER61:FG61"/>
    <mergeCell ref="CR59:EQ60"/>
    <mergeCell ref="ED44:EM46"/>
    <mergeCell ref="ED51:EN51"/>
    <mergeCell ref="BW56:DB56"/>
    <mergeCell ref="BV60:CF60"/>
    <mergeCell ref="DT44:EC46"/>
    <mergeCell ref="BW51:CS51"/>
    <mergeCell ref="BW54:CZ54"/>
    <mergeCell ref="EN26:EW26"/>
    <mergeCell ref="EX26:FG26"/>
    <mergeCell ref="EX21:FG21"/>
    <mergeCell ref="CT51:DD51"/>
    <mergeCell ref="DI51:EC51"/>
    <mergeCell ref="ED21:EM21"/>
    <mergeCell ref="DT21:EC21"/>
    <mergeCell ref="CY25:DI25"/>
    <mergeCell ref="DJ25:DS25"/>
    <mergeCell ref="CY26:DI26"/>
    <mergeCell ref="CJ22:CP22"/>
    <mergeCell ref="CQ23:CX23"/>
    <mergeCell ref="CY22:DI22"/>
    <mergeCell ref="CQ22:CX22"/>
    <mergeCell ref="CJ19:CP19"/>
    <mergeCell ref="CY19:DI19"/>
    <mergeCell ref="CJ21:CP21"/>
    <mergeCell ref="CJ20:CP20"/>
    <mergeCell ref="CQ20:CX20"/>
    <mergeCell ref="DJ21:DS21"/>
    <mergeCell ref="CQ21:CX21"/>
    <mergeCell ref="CY21:DI21"/>
    <mergeCell ref="CY20:DI20"/>
    <mergeCell ref="DJ20:DS20"/>
    <mergeCell ref="I29:N29"/>
    <mergeCell ref="I27:N27"/>
    <mergeCell ref="AD22:AJ22"/>
    <mergeCell ref="AY22:BE22"/>
    <mergeCell ref="AY24:BE24"/>
    <mergeCell ref="BT24:CB24"/>
    <mergeCell ref="CC23:CI23"/>
    <mergeCell ref="BM22:BS22"/>
    <mergeCell ref="BF24:BL24"/>
    <mergeCell ref="BM23:BS23"/>
    <mergeCell ref="BM24:BS24"/>
    <mergeCell ref="BF23:BL23"/>
    <mergeCell ref="U24:AC24"/>
    <mergeCell ref="B25:H25"/>
    <mergeCell ref="BT19:CB19"/>
    <mergeCell ref="CC22:CI22"/>
    <mergeCell ref="B21:H21"/>
    <mergeCell ref="AR25:AX25"/>
    <mergeCell ref="BF25:BL25"/>
    <mergeCell ref="B23:H23"/>
    <mergeCell ref="BF21:BL21"/>
    <mergeCell ref="BM19:BS19"/>
    <mergeCell ref="I23:N23"/>
    <mergeCell ref="O23:T23"/>
    <mergeCell ref="U23:AC23"/>
    <mergeCell ref="AD24:AJ24"/>
    <mergeCell ref="AD25:AJ25"/>
    <mergeCell ref="AK22:AQ22"/>
    <mergeCell ref="AK24:AQ24"/>
    <mergeCell ref="AK25:AQ25"/>
    <mergeCell ref="I24:N24"/>
    <mergeCell ref="O24:T24"/>
    <mergeCell ref="AK19:AQ19"/>
    <mergeCell ref="AK21:AQ21"/>
    <mergeCell ref="AD21:AJ21"/>
    <mergeCell ref="U19:AC19"/>
    <mergeCell ref="AD19:AJ19"/>
    <mergeCell ref="U21:AC21"/>
    <mergeCell ref="AD20:AJ20"/>
    <mergeCell ref="AK20:AQ20"/>
    <mergeCell ref="I19:N19"/>
    <mergeCell ref="O19:T19"/>
    <mergeCell ref="I21:N21"/>
    <mergeCell ref="O21:T21"/>
    <mergeCell ref="AK23:AQ23"/>
    <mergeCell ref="AR22:AX22"/>
    <mergeCell ref="AD23:AJ23"/>
    <mergeCell ref="AR23:AX23"/>
    <mergeCell ref="I22:N22"/>
    <mergeCell ref="O22:T22"/>
    <mergeCell ref="AK30:AQ30"/>
    <mergeCell ref="AK26:AQ26"/>
    <mergeCell ref="U29:AC29"/>
    <mergeCell ref="O28:T28"/>
    <mergeCell ref="B29:H29"/>
    <mergeCell ref="B28:H28"/>
    <mergeCell ref="I28:N28"/>
    <mergeCell ref="O27:T27"/>
    <mergeCell ref="AD26:AJ26"/>
    <mergeCell ref="O30:T30"/>
    <mergeCell ref="B22:H22"/>
    <mergeCell ref="U27:AC27"/>
    <mergeCell ref="B27:H27"/>
    <mergeCell ref="U22:AC22"/>
    <mergeCell ref="O25:T25"/>
    <mergeCell ref="I25:N25"/>
    <mergeCell ref="I26:N26"/>
    <mergeCell ref="B26:H26"/>
    <mergeCell ref="B24:H24"/>
    <mergeCell ref="U25:AC25"/>
    <mergeCell ref="U30:AC30"/>
    <mergeCell ref="O26:T26"/>
    <mergeCell ref="U26:AC26"/>
    <mergeCell ref="O29:T29"/>
    <mergeCell ref="BF22:BL22"/>
    <mergeCell ref="AR24:AX24"/>
    <mergeCell ref="AD29:AJ29"/>
    <mergeCell ref="AK29:AQ29"/>
    <mergeCell ref="AK28:AQ28"/>
    <mergeCell ref="AY23:BE23"/>
    <mergeCell ref="CY29:DI29"/>
    <mergeCell ref="AD27:AJ27"/>
    <mergeCell ref="AK27:AQ27"/>
    <mergeCell ref="AR27:AX27"/>
    <mergeCell ref="BM26:BS26"/>
    <mergeCell ref="BM27:BS27"/>
    <mergeCell ref="AD28:AJ28"/>
    <mergeCell ref="AR26:AX26"/>
    <mergeCell ref="BF28:BL28"/>
    <mergeCell ref="CY28:DI28"/>
    <mergeCell ref="CG60:CQ60"/>
    <mergeCell ref="U28:AC28"/>
    <mergeCell ref="DJ29:DS29"/>
    <mergeCell ref="AR29:AX29"/>
    <mergeCell ref="AY29:BE29"/>
    <mergeCell ref="BT29:CB29"/>
    <mergeCell ref="CC29:CI29"/>
    <mergeCell ref="CJ29:CP29"/>
    <mergeCell ref="CQ29:CX29"/>
    <mergeCell ref="BF29:BL29"/>
    <mergeCell ref="B67:S67"/>
    <mergeCell ref="T67:AN67"/>
    <mergeCell ref="T66:AN66"/>
    <mergeCell ref="B62:S62"/>
    <mergeCell ref="B63:S63"/>
    <mergeCell ref="CY44:DI46"/>
    <mergeCell ref="T61:AN61"/>
    <mergeCell ref="AO60:BI60"/>
    <mergeCell ref="CJ44:CP46"/>
    <mergeCell ref="BV62:CF62"/>
    <mergeCell ref="EN44:EW46"/>
    <mergeCell ref="CR62:EQ62"/>
    <mergeCell ref="CG63:CQ63"/>
    <mergeCell ref="T62:AN62"/>
    <mergeCell ref="AP55:BK55"/>
    <mergeCell ref="AP56:BK56"/>
    <mergeCell ref="ER63:FG63"/>
    <mergeCell ref="AR44:AX46"/>
    <mergeCell ref="EX54:FG54"/>
    <mergeCell ref="AZ52:BE52"/>
    <mergeCell ref="ER84:FG84"/>
    <mergeCell ref="ER66:FG66"/>
    <mergeCell ref="ER65:FG65"/>
    <mergeCell ref="ER73:FG73"/>
    <mergeCell ref="ER74:FG74"/>
    <mergeCell ref="CG67:CQ67"/>
    <mergeCell ref="CG71:CQ71"/>
    <mergeCell ref="CG70:CQ70"/>
    <mergeCell ref="CG69:CQ69"/>
    <mergeCell ref="CG68:CQ68"/>
    <mergeCell ref="BV71:CF71"/>
    <mergeCell ref="BW52:CU52"/>
    <mergeCell ref="BV70:CF70"/>
    <mergeCell ref="CR64:EQ64"/>
    <mergeCell ref="CG64:CQ64"/>
    <mergeCell ref="CG61:CQ61"/>
    <mergeCell ref="DA55:EI55"/>
    <mergeCell ref="DA54:EI54"/>
    <mergeCell ref="CV53:EI53"/>
    <mergeCell ref="BW55:CZ55"/>
    <mergeCell ref="BV65:CF65"/>
    <mergeCell ref="EX49:FG49"/>
    <mergeCell ref="CV52:EI52"/>
    <mergeCell ref="EX56:FG56"/>
    <mergeCell ref="ER64:FG64"/>
    <mergeCell ref="DE51:DH51"/>
    <mergeCell ref="CG65:CQ65"/>
    <mergeCell ref="BV61:CF61"/>
    <mergeCell ref="BW49:DE49"/>
    <mergeCell ref="BV59:CQ59"/>
    <mergeCell ref="ER67:FG67"/>
    <mergeCell ref="CR65:EQ65"/>
    <mergeCell ref="ER70:FG70"/>
    <mergeCell ref="CR67:EQ67"/>
    <mergeCell ref="CR66:EQ66"/>
    <mergeCell ref="EX50:FG50"/>
    <mergeCell ref="EX51:FG51"/>
    <mergeCell ref="EX53:FG53"/>
    <mergeCell ref="CR69:EQ69"/>
    <mergeCell ref="EO51:ER51"/>
    <mergeCell ref="BJ84:BU84"/>
    <mergeCell ref="CR72:EQ72"/>
    <mergeCell ref="CG72:CQ72"/>
    <mergeCell ref="CG84:CQ84"/>
    <mergeCell ref="CR84:EQ84"/>
    <mergeCell ref="BV74:CF74"/>
    <mergeCell ref="CG74:CQ74"/>
    <mergeCell ref="CR74:EQ74"/>
    <mergeCell ref="CR76:EQ76"/>
    <mergeCell ref="CR77:EQ77"/>
    <mergeCell ref="EX43:FG43"/>
    <mergeCell ref="ER71:FG71"/>
    <mergeCell ref="ER59:FG60"/>
    <mergeCell ref="CR63:EQ63"/>
    <mergeCell ref="ER62:FG62"/>
    <mergeCell ref="CR61:EQ61"/>
    <mergeCell ref="ER68:FG68"/>
    <mergeCell ref="CR68:EQ68"/>
    <mergeCell ref="CR70:EQ70"/>
    <mergeCell ref="CR71:EQ71"/>
    <mergeCell ref="B30:H30"/>
    <mergeCell ref="I30:N30"/>
    <mergeCell ref="AD30:AJ30"/>
    <mergeCell ref="B64:S64"/>
    <mergeCell ref="B45:D45"/>
    <mergeCell ref="C56:AD56"/>
    <mergeCell ref="C55:AD55"/>
    <mergeCell ref="B32:H32"/>
    <mergeCell ref="I32:N32"/>
    <mergeCell ref="O32:T32"/>
    <mergeCell ref="B71:S71"/>
    <mergeCell ref="AO71:BI71"/>
    <mergeCell ref="B59:S60"/>
    <mergeCell ref="T60:AN60"/>
    <mergeCell ref="T63:AN63"/>
    <mergeCell ref="AO62:BI62"/>
    <mergeCell ref="T59:BI59"/>
    <mergeCell ref="B61:S61"/>
    <mergeCell ref="T64:AN64"/>
    <mergeCell ref="B66:S66"/>
    <mergeCell ref="BJ68:BU68"/>
    <mergeCell ref="BV68:CF68"/>
    <mergeCell ref="BV69:CF69"/>
    <mergeCell ref="BJ65:BU65"/>
    <mergeCell ref="BJ70:BU70"/>
    <mergeCell ref="BT17:CB18"/>
    <mergeCell ref="BF20:BL20"/>
    <mergeCell ref="BM20:BS20"/>
    <mergeCell ref="BT20:CB20"/>
    <mergeCell ref="CC20:CI20"/>
    <mergeCell ref="I16:N18"/>
    <mergeCell ref="O16:T18"/>
    <mergeCell ref="U16:AC18"/>
    <mergeCell ref="AD16:AJ18"/>
    <mergeCell ref="BM16:CB16"/>
    <mergeCell ref="AY16:BL16"/>
    <mergeCell ref="AK16:AQ18"/>
    <mergeCell ref="BF17:BL18"/>
    <mergeCell ref="CJ17:CP18"/>
    <mergeCell ref="CQ17:CX18"/>
    <mergeCell ref="CY16:DI18"/>
    <mergeCell ref="DJ16:DS18"/>
    <mergeCell ref="CC16:CX16"/>
    <mergeCell ref="FI18:FI19"/>
    <mergeCell ref="EX19:FG19"/>
    <mergeCell ref="ED19:EM19"/>
    <mergeCell ref="DJ19:DS19"/>
    <mergeCell ref="DT19:EC19"/>
    <mergeCell ref="EN15:EW18"/>
    <mergeCell ref="EX15:FG18"/>
    <mergeCell ref="DJ44:DS46"/>
    <mergeCell ref="EX44:FG46"/>
    <mergeCell ref="DT16:EC18"/>
    <mergeCell ref="ED16:EM18"/>
    <mergeCell ref="DT20:EC20"/>
    <mergeCell ref="ED20:EM20"/>
    <mergeCell ref="EN20:EW20"/>
    <mergeCell ref="EX20:FG20"/>
    <mergeCell ref="B20:H20"/>
    <mergeCell ref="I20:N20"/>
    <mergeCell ref="O20:T20"/>
    <mergeCell ref="U20:AC20"/>
    <mergeCell ref="AR20:AX20"/>
    <mergeCell ref="AY20:BE20"/>
    <mergeCell ref="U32:AC32"/>
    <mergeCell ref="AD32:AJ32"/>
    <mergeCell ref="AK32:AQ32"/>
    <mergeCell ref="AR32:AX32"/>
    <mergeCell ref="BM32:BS32"/>
    <mergeCell ref="BT32:CB32"/>
    <mergeCell ref="BF32:BL32"/>
    <mergeCell ref="CC32:CI32"/>
    <mergeCell ref="CJ32:CP32"/>
    <mergeCell ref="CQ32:CX32"/>
    <mergeCell ref="CY32:DI32"/>
    <mergeCell ref="DJ32:DS32"/>
    <mergeCell ref="DT32:EC32"/>
    <mergeCell ref="ED32:EM32"/>
    <mergeCell ref="EN32:EW32"/>
    <mergeCell ref="EX32:FG32"/>
    <mergeCell ref="B73:S73"/>
    <mergeCell ref="T73:AN73"/>
    <mergeCell ref="AO73:BI73"/>
    <mergeCell ref="BJ73:BU73"/>
    <mergeCell ref="BV73:CF73"/>
    <mergeCell ref="CG73:CQ73"/>
    <mergeCell ref="CR73:EQ73"/>
    <mergeCell ref="B33:H33"/>
    <mergeCell ref="I33:N33"/>
    <mergeCell ref="O33:T33"/>
    <mergeCell ref="U33:AC33"/>
    <mergeCell ref="AD33:AJ33"/>
    <mergeCell ref="AK33:AQ33"/>
    <mergeCell ref="CC33:CI33"/>
    <mergeCell ref="CJ33:CP33"/>
    <mergeCell ref="CQ33:CX33"/>
    <mergeCell ref="CY33:DI33"/>
    <mergeCell ref="DJ33:DS33"/>
    <mergeCell ref="DT33:EC33"/>
    <mergeCell ref="ED33:EM33"/>
    <mergeCell ref="EN33:EW33"/>
    <mergeCell ref="EX33:FG33"/>
    <mergeCell ref="B74:S74"/>
    <mergeCell ref="T74:AN74"/>
    <mergeCell ref="AO74:BI74"/>
    <mergeCell ref="BJ74:BU74"/>
    <mergeCell ref="B34:H34"/>
    <mergeCell ref="I34:N34"/>
    <mergeCell ref="O34:T34"/>
    <mergeCell ref="U34:AC34"/>
    <mergeCell ref="AD34:AJ34"/>
    <mergeCell ref="AK34:AQ34"/>
    <mergeCell ref="AR34:AX34"/>
    <mergeCell ref="BM34:BS34"/>
    <mergeCell ref="BT34:CB34"/>
    <mergeCell ref="BF34:BL34"/>
    <mergeCell ref="CC34:CI34"/>
    <mergeCell ref="CJ34:CP34"/>
    <mergeCell ref="CQ34:CX34"/>
    <mergeCell ref="CY34:DI34"/>
    <mergeCell ref="DJ34:DS34"/>
    <mergeCell ref="DT34:EC34"/>
    <mergeCell ref="ED34:EM34"/>
    <mergeCell ref="EN34:EW34"/>
    <mergeCell ref="EX34:FG34"/>
    <mergeCell ref="B75:S75"/>
    <mergeCell ref="T75:AN75"/>
    <mergeCell ref="AO75:BI75"/>
    <mergeCell ref="BJ75:BU75"/>
    <mergeCell ref="BV75:CF75"/>
    <mergeCell ref="CG75:CQ75"/>
    <mergeCell ref="CR75:EQ75"/>
    <mergeCell ref="ER75:FG75"/>
    <mergeCell ref="B35:H35"/>
    <mergeCell ref="I35:N35"/>
    <mergeCell ref="O35:T35"/>
    <mergeCell ref="U35:AC35"/>
    <mergeCell ref="AD35:AJ35"/>
    <mergeCell ref="AK35:AQ35"/>
    <mergeCell ref="AR35:AX35"/>
    <mergeCell ref="AY35:BE35"/>
    <mergeCell ref="BF35:BL35"/>
    <mergeCell ref="BT35:CB35"/>
    <mergeCell ref="CC35:CI35"/>
    <mergeCell ref="CJ35:CP35"/>
    <mergeCell ref="CQ35:CX35"/>
    <mergeCell ref="CY35:DI35"/>
    <mergeCell ref="DJ35:DS35"/>
    <mergeCell ref="DT35:EC35"/>
    <mergeCell ref="ED35:EM35"/>
    <mergeCell ref="EN35:EW35"/>
    <mergeCell ref="EX35:FG35"/>
    <mergeCell ref="B76:S76"/>
    <mergeCell ref="T76:AN76"/>
    <mergeCell ref="AO76:BI76"/>
    <mergeCell ref="BJ76:BU76"/>
    <mergeCell ref="BV76:CF76"/>
    <mergeCell ref="CG76:CQ76"/>
    <mergeCell ref="ER76:FG76"/>
    <mergeCell ref="B36:H36"/>
    <mergeCell ref="I36:N36"/>
    <mergeCell ref="O36:T36"/>
    <mergeCell ref="U36:AC36"/>
    <mergeCell ref="AD36:AJ36"/>
    <mergeCell ref="AK36:AQ36"/>
    <mergeCell ref="AR36:AX36"/>
    <mergeCell ref="AY36:BE36"/>
    <mergeCell ref="BF36:BL36"/>
    <mergeCell ref="BT36:CB36"/>
    <mergeCell ref="CC36:CI36"/>
    <mergeCell ref="CJ36:CP36"/>
    <mergeCell ref="CQ36:CX36"/>
    <mergeCell ref="CY36:DI36"/>
    <mergeCell ref="DJ36:DS36"/>
    <mergeCell ref="DT36:EC36"/>
    <mergeCell ref="ED36:EM36"/>
    <mergeCell ref="EN36:EW36"/>
    <mergeCell ref="EX36:FG36"/>
    <mergeCell ref="B77:S77"/>
    <mergeCell ref="T77:AN77"/>
    <mergeCell ref="AO77:BI77"/>
    <mergeCell ref="BJ77:BU77"/>
    <mergeCell ref="BV77:CF77"/>
    <mergeCell ref="CG77:CQ77"/>
    <mergeCell ref="ER77:FG77"/>
    <mergeCell ref="B37:H37"/>
    <mergeCell ref="I37:N37"/>
    <mergeCell ref="O37:T37"/>
    <mergeCell ref="U37:AC37"/>
    <mergeCell ref="AD37:AJ37"/>
    <mergeCell ref="AK37:AQ37"/>
    <mergeCell ref="AR37:AX37"/>
    <mergeCell ref="AY37:BE37"/>
    <mergeCell ref="BF37:BL37"/>
    <mergeCell ref="BM37:BS37"/>
    <mergeCell ref="BT37:CB37"/>
    <mergeCell ref="CC37:CI37"/>
    <mergeCell ref="CJ37:CP37"/>
    <mergeCell ref="CQ37:CX37"/>
    <mergeCell ref="CY37:DI37"/>
    <mergeCell ref="DJ37:DS37"/>
    <mergeCell ref="DT37:EC37"/>
    <mergeCell ref="ED37:EM37"/>
    <mergeCell ref="EN37:EW37"/>
    <mergeCell ref="EX37:FG37"/>
    <mergeCell ref="B78:S78"/>
    <mergeCell ref="T78:AN78"/>
    <mergeCell ref="AO78:BI78"/>
    <mergeCell ref="BJ78:BU78"/>
    <mergeCell ref="BV78:CF78"/>
    <mergeCell ref="CG78:CQ78"/>
    <mergeCell ref="CR78:EQ78"/>
    <mergeCell ref="ER78:FG78"/>
    <mergeCell ref="B38:H38"/>
    <mergeCell ref="I38:N38"/>
    <mergeCell ref="O38:T38"/>
    <mergeCell ref="U38:AC38"/>
    <mergeCell ref="AD38:AJ38"/>
    <mergeCell ref="AK38:AQ38"/>
    <mergeCell ref="AR38:AX38"/>
    <mergeCell ref="AY38:BE38"/>
    <mergeCell ref="BF38:BL38"/>
    <mergeCell ref="BM38:BS38"/>
    <mergeCell ref="BT38:CB38"/>
    <mergeCell ref="CC38:CI38"/>
    <mergeCell ref="CJ38:CP38"/>
    <mergeCell ref="CQ38:CX38"/>
    <mergeCell ref="CY38:DI38"/>
    <mergeCell ref="DJ38:DS38"/>
    <mergeCell ref="DT38:EC38"/>
    <mergeCell ref="ED38:EM38"/>
    <mergeCell ref="EN38:EW38"/>
    <mergeCell ref="EX38:FG38"/>
    <mergeCell ref="B79:S79"/>
    <mergeCell ref="T79:AN79"/>
    <mergeCell ref="AO79:BI79"/>
    <mergeCell ref="BJ79:BU79"/>
    <mergeCell ref="BV79:CF79"/>
    <mergeCell ref="CG79:CQ79"/>
    <mergeCell ref="CR79:EQ79"/>
    <mergeCell ref="ER79:FG79"/>
    <mergeCell ref="B39:H39"/>
    <mergeCell ref="I39:N39"/>
    <mergeCell ref="O39:T39"/>
    <mergeCell ref="U39:AC39"/>
    <mergeCell ref="AD39:AJ39"/>
    <mergeCell ref="AK39:AQ39"/>
    <mergeCell ref="AR39:AX39"/>
    <mergeCell ref="AY39:BE39"/>
    <mergeCell ref="BF39:BL39"/>
    <mergeCell ref="BM39:BS39"/>
    <mergeCell ref="BT39:CB39"/>
    <mergeCell ref="CC39:CI39"/>
    <mergeCell ref="CJ39:CP39"/>
    <mergeCell ref="CQ39:CX39"/>
    <mergeCell ref="CY39:DI39"/>
    <mergeCell ref="DJ39:DS39"/>
    <mergeCell ref="DT39:EC39"/>
    <mergeCell ref="ED39:EM39"/>
    <mergeCell ref="EN39:EW39"/>
    <mergeCell ref="EX39:FG39"/>
    <mergeCell ref="B80:S80"/>
    <mergeCell ref="T80:AN80"/>
    <mergeCell ref="AO80:BI80"/>
    <mergeCell ref="BJ80:BU80"/>
    <mergeCell ref="BV80:CF80"/>
    <mergeCell ref="CG80:CQ80"/>
    <mergeCell ref="CR80:EQ80"/>
    <mergeCell ref="ER80:FG80"/>
    <mergeCell ref="B40:H40"/>
    <mergeCell ref="I40:N40"/>
    <mergeCell ref="O40:T40"/>
    <mergeCell ref="U40:AC40"/>
    <mergeCell ref="AD40:AJ40"/>
    <mergeCell ref="AK40:AQ40"/>
    <mergeCell ref="AR40:AX40"/>
    <mergeCell ref="AY40:BE40"/>
    <mergeCell ref="BF40:BL40"/>
    <mergeCell ref="BM40:BS40"/>
    <mergeCell ref="BT40:CB40"/>
    <mergeCell ref="CC40:CI40"/>
    <mergeCell ref="CJ40:CP40"/>
    <mergeCell ref="CQ40:CX40"/>
    <mergeCell ref="CY40:DI40"/>
    <mergeCell ref="DJ40:DS40"/>
    <mergeCell ref="DT40:EC40"/>
    <mergeCell ref="ED40:EM40"/>
    <mergeCell ref="EN40:EW40"/>
    <mergeCell ref="EX40:FG40"/>
    <mergeCell ref="B81:S81"/>
    <mergeCell ref="T81:AN81"/>
    <mergeCell ref="AO81:BI81"/>
    <mergeCell ref="BJ81:BU81"/>
    <mergeCell ref="BV81:CF81"/>
    <mergeCell ref="CG81:CQ81"/>
    <mergeCell ref="CR81:EQ81"/>
    <mergeCell ref="ER81:FG81"/>
    <mergeCell ref="B41:H41"/>
    <mergeCell ref="I41:N41"/>
    <mergeCell ref="O41:T41"/>
    <mergeCell ref="U41:AC41"/>
    <mergeCell ref="AD41:AJ41"/>
    <mergeCell ref="AK41:AQ41"/>
    <mergeCell ref="AR41:AX41"/>
    <mergeCell ref="AY41:BE41"/>
    <mergeCell ref="BF41:BL41"/>
    <mergeCell ref="BM41:BS41"/>
    <mergeCell ref="BT41:CB41"/>
    <mergeCell ref="CC41:CI41"/>
    <mergeCell ref="CJ41:CP41"/>
    <mergeCell ref="CQ41:CX41"/>
    <mergeCell ref="CY41:DI41"/>
    <mergeCell ref="DJ41:DS41"/>
    <mergeCell ref="DT41:EC41"/>
    <mergeCell ref="ED41:EM41"/>
    <mergeCell ref="EN41:EW41"/>
    <mergeCell ref="EX41:FG41"/>
    <mergeCell ref="B82:S82"/>
    <mergeCell ref="T82:AN82"/>
    <mergeCell ref="AO82:BI82"/>
    <mergeCell ref="BJ82:BU82"/>
    <mergeCell ref="BV82:CF82"/>
    <mergeCell ref="CG82:CQ82"/>
    <mergeCell ref="CR82:EQ82"/>
    <mergeCell ref="ER82:FG82"/>
    <mergeCell ref="B42:H42"/>
    <mergeCell ref="CJ42:CP42"/>
    <mergeCell ref="I42:N42"/>
    <mergeCell ref="O42:T42"/>
    <mergeCell ref="U42:AC42"/>
    <mergeCell ref="AD42:AJ42"/>
    <mergeCell ref="AK42:AQ42"/>
    <mergeCell ref="AR42:AX42"/>
    <mergeCell ref="CY42:DI42"/>
    <mergeCell ref="DJ42:DS42"/>
    <mergeCell ref="DT42:EC42"/>
    <mergeCell ref="ED42:EM42"/>
    <mergeCell ref="EN42:EW42"/>
    <mergeCell ref="AY42:BE42"/>
    <mergeCell ref="BF42:BL42"/>
    <mergeCell ref="BM42:BS42"/>
    <mergeCell ref="BT42:CB42"/>
    <mergeCell ref="CC42:CI42"/>
    <mergeCell ref="EX42:FG42"/>
    <mergeCell ref="B83:S83"/>
    <mergeCell ref="T83:AN83"/>
    <mergeCell ref="AO83:BI83"/>
    <mergeCell ref="BJ83:BU83"/>
    <mergeCell ref="BV83:CF83"/>
    <mergeCell ref="CG83:CQ83"/>
    <mergeCell ref="CR83:EQ83"/>
    <mergeCell ref="ER83:FG83"/>
    <mergeCell ref="CQ42:CX42"/>
  </mergeCells>
  <conditionalFormatting sqref="FI21:FI43">
    <cfRule type="cellIs" priority="1" dxfId="3" operator="equal" stopIfTrue="1">
      <formula>"летний период"</formula>
    </cfRule>
  </conditionalFormatting>
  <dataValidations count="4">
    <dataValidation type="list" allowBlank="1" showInputMessage="1" showErrorMessage="1" sqref="BT12:CR12">
      <formula1>б</formula1>
    </dataValidation>
    <dataValidation type="list" allowBlank="1" showInputMessage="1" showErrorMessage="1" sqref="BW10:DE10">
      <formula1>а</formula1>
    </dataValidation>
    <dataValidation type="list" allowBlank="1" showInputMessage="1" showErrorMessage="1" sqref="CB8:CP8">
      <formula1>$FN$3:$FN$15</formula1>
    </dataValidation>
    <dataValidation type="list" allowBlank="1" showInputMessage="1" showErrorMessage="1" sqref="FI21:FI43">
      <formula1>$FO$2:$FO$4</formula1>
    </dataValidation>
  </dataValidations>
  <printOptions horizontalCentered="1"/>
  <pageMargins left="0" right="0" top="0.3937007874015748" bottom="0" header="0.5118110236220472" footer="0.5118110236220472"/>
  <pageSetup blackAndWhite="1" fitToHeight="0" fitToWidth="1" horizontalDpi="600" verticalDpi="600" orientation="landscape" paperSize="9" scale="9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indexed="11"/>
    <pageSetUpPr fitToPage="1"/>
  </sheetPr>
  <dimension ref="B1:IF94"/>
  <sheetViews>
    <sheetView showGridLines="0" tabSelected="1" zoomScaleSheetLayoutView="100" zoomScalePageLayoutView="0" workbookViewId="0" topLeftCell="A4">
      <selection activeCell="CR61" sqref="CR61:EQ61"/>
    </sheetView>
  </sheetViews>
  <sheetFormatPr defaultColWidth="0" defaultRowHeight="11.25" customHeight="1"/>
  <cols>
    <col min="1" max="1" width="1.37890625" style="1" customWidth="1"/>
    <col min="2" max="56" width="1.00390625" style="1" customWidth="1"/>
    <col min="57" max="57" width="1.875" style="1" customWidth="1"/>
    <col min="58" max="163" width="1.00390625" style="1" customWidth="1"/>
    <col min="164" max="164" width="1.00390625" style="21" customWidth="1"/>
    <col min="165" max="165" width="25.375" style="21" customWidth="1"/>
    <col min="166" max="166" width="2.75390625" style="21" customWidth="1"/>
    <col min="167" max="172" width="12.75390625" style="21" hidden="1" customWidth="1"/>
    <col min="173" max="173" width="2.75390625" style="21" hidden="1" customWidth="1"/>
    <col min="174" max="176" width="6.75390625" style="21" hidden="1" customWidth="1"/>
    <col min="177" max="177" width="6.75390625" style="22" hidden="1" customWidth="1"/>
    <col min="178" max="178" width="2.75390625" style="22" hidden="1" customWidth="1"/>
    <col min="179" max="180" width="8.75390625" style="22" hidden="1" customWidth="1"/>
    <col min="181" max="181" width="9.125" style="22" hidden="1" customWidth="1"/>
    <col min="182" max="183" width="8.75390625" style="21" hidden="1" customWidth="1"/>
    <col min="184" max="184" width="6.00390625" style="21" hidden="1" customWidth="1"/>
    <col min="185" max="190" width="1.00390625" style="21" hidden="1" customWidth="1"/>
    <col min="191" max="254" width="1.00390625" style="1" hidden="1" customWidth="1"/>
    <col min="255" max="16384" width="0" style="1" hidden="1" customWidth="1"/>
  </cols>
  <sheetData>
    <row r="1" spans="39:188" ht="6" customHeight="1">
      <c r="AM1" s="1" t="s">
        <v>130</v>
      </c>
      <c r="GB1" s="25"/>
      <c r="GC1" s="25"/>
      <c r="GD1" s="25"/>
      <c r="GE1" s="25"/>
      <c r="GF1" s="25"/>
    </row>
    <row r="2" spans="2:188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300" t="s">
        <v>115</v>
      </c>
      <c r="ER2" s="300"/>
      <c r="ES2" s="300"/>
      <c r="ET2" s="300"/>
      <c r="EU2" s="300"/>
      <c r="EV2" s="300"/>
      <c r="EW2" s="300"/>
      <c r="EX2" s="300"/>
      <c r="EY2" s="300"/>
      <c r="EZ2" s="300"/>
      <c r="FA2" s="300"/>
      <c r="FB2" s="300"/>
      <c r="FC2" s="300"/>
      <c r="FD2" s="300"/>
      <c r="FE2" s="300"/>
      <c r="FF2" s="300"/>
      <c r="FG2" s="300"/>
      <c r="FO2" s="74"/>
      <c r="FP2" s="22"/>
      <c r="GB2" s="25"/>
      <c r="GD2" s="25"/>
      <c r="GE2" s="25"/>
      <c r="GF2" s="25"/>
    </row>
    <row r="3" spans="2:188" ht="15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301" t="s">
        <v>116</v>
      </c>
      <c r="EA3" s="301"/>
      <c r="EB3" s="301"/>
      <c r="EC3" s="301"/>
      <c r="ED3" s="301"/>
      <c r="EE3" s="301"/>
      <c r="EF3" s="301"/>
      <c r="EG3" s="301"/>
      <c r="EH3" s="301"/>
      <c r="EI3" s="301"/>
      <c r="EJ3" s="301"/>
      <c r="EK3" s="301"/>
      <c r="EL3" s="301"/>
      <c r="EM3" s="301"/>
      <c r="EN3" s="301"/>
      <c r="EO3" s="301"/>
      <c r="EP3" s="301"/>
      <c r="EQ3" s="301"/>
      <c r="ER3" s="301"/>
      <c r="ES3" s="301"/>
      <c r="ET3" s="301"/>
      <c r="EU3" s="301"/>
      <c r="EV3" s="301"/>
      <c r="EW3" s="301"/>
      <c r="EX3" s="301"/>
      <c r="EY3" s="301"/>
      <c r="EZ3" s="301"/>
      <c r="FA3" s="301"/>
      <c r="FB3" s="301"/>
      <c r="FC3" s="301"/>
      <c r="FD3" s="301"/>
      <c r="FE3" s="301"/>
      <c r="FF3" s="301"/>
      <c r="FG3" s="301"/>
      <c r="FI3" s="88"/>
      <c r="FN3" s="74"/>
      <c r="FO3" s="73" t="s">
        <v>86</v>
      </c>
      <c r="FP3" s="81"/>
      <c r="FU3" s="40"/>
      <c r="GB3" s="25"/>
      <c r="GD3" s="25"/>
      <c r="GE3" s="25"/>
      <c r="GF3" s="25"/>
    </row>
    <row r="4" spans="2:188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N4" s="72" t="s">
        <v>60</v>
      </c>
      <c r="FO4" s="73" t="s">
        <v>87</v>
      </c>
      <c r="FP4" s="81"/>
      <c r="GA4" s="30"/>
      <c r="GB4" s="25"/>
      <c r="GC4" s="32"/>
      <c r="GD4" s="34"/>
      <c r="GE4" s="35"/>
      <c r="GF4" s="25"/>
    </row>
    <row r="5" spans="2:188" ht="6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N5" s="71" t="s">
        <v>61</v>
      </c>
      <c r="GB5" s="25"/>
      <c r="GD5" s="35"/>
      <c r="GE5" s="35"/>
      <c r="GF5" s="25"/>
    </row>
    <row r="6" spans="2:237" ht="16.5" customHeight="1">
      <c r="B6" s="381" t="s">
        <v>117</v>
      </c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381"/>
      <c r="AY6" s="381"/>
      <c r="AZ6" s="381"/>
      <c r="BA6" s="381"/>
      <c r="BB6" s="381"/>
      <c r="BC6" s="381"/>
      <c r="BD6" s="381"/>
      <c r="BE6" s="381"/>
      <c r="BF6" s="381"/>
      <c r="BG6" s="381"/>
      <c r="BH6" s="381"/>
      <c r="BI6" s="381"/>
      <c r="BJ6" s="381"/>
      <c r="BK6" s="381"/>
      <c r="BL6" s="381"/>
      <c r="BM6" s="381"/>
      <c r="BN6" s="381"/>
      <c r="BO6" s="381"/>
      <c r="BP6" s="381"/>
      <c r="BQ6" s="381"/>
      <c r="BR6" s="381"/>
      <c r="BS6" s="381"/>
      <c r="BT6" s="381"/>
      <c r="BU6" s="381"/>
      <c r="BV6" s="381"/>
      <c r="BW6" s="381"/>
      <c r="BX6" s="381"/>
      <c r="BY6" s="381"/>
      <c r="BZ6" s="381"/>
      <c r="CA6" s="381"/>
      <c r="CB6" s="381"/>
      <c r="CC6" s="381"/>
      <c r="CD6" s="381"/>
      <c r="CE6" s="381"/>
      <c r="CF6" s="381"/>
      <c r="CG6" s="381"/>
      <c r="CH6" s="381"/>
      <c r="CI6" s="381"/>
      <c r="CJ6" s="381"/>
      <c r="CK6" s="381"/>
      <c r="CL6" s="381"/>
      <c r="CM6" s="381"/>
      <c r="CN6" s="381"/>
      <c r="CO6" s="381"/>
      <c r="CP6" s="381"/>
      <c r="CQ6" s="381"/>
      <c r="CR6" s="381"/>
      <c r="CS6" s="381"/>
      <c r="CT6" s="381"/>
      <c r="CU6" s="381"/>
      <c r="CV6" s="381"/>
      <c r="CW6" s="302" t="s">
        <v>136</v>
      </c>
      <c r="CX6" s="302"/>
      <c r="CY6" s="302"/>
      <c r="CZ6" s="302"/>
      <c r="DA6" s="302"/>
      <c r="DB6" s="302"/>
      <c r="DC6" s="302"/>
      <c r="DD6" s="302"/>
      <c r="DE6" s="302"/>
      <c r="DF6" s="302"/>
      <c r="DG6" s="302"/>
      <c r="DH6" s="302"/>
      <c r="DI6" s="302"/>
      <c r="DJ6" s="302"/>
      <c r="DK6" s="24"/>
      <c r="DL6" s="24"/>
      <c r="DM6" s="23"/>
      <c r="DN6" s="23"/>
      <c r="DO6" s="24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N6" s="71" t="s">
        <v>62</v>
      </c>
      <c r="GA6" s="31"/>
      <c r="GB6" s="25"/>
      <c r="GC6" s="33"/>
      <c r="GD6" s="35"/>
      <c r="GE6" s="35"/>
      <c r="GF6" s="25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</row>
    <row r="7" spans="2:237" ht="4.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N7" s="71" t="s">
        <v>63</v>
      </c>
      <c r="GB7" s="25"/>
      <c r="GD7" s="25"/>
      <c r="GE7" s="25"/>
      <c r="GF7" s="25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</row>
    <row r="8" spans="2:237" ht="11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97" t="s">
        <v>7</v>
      </c>
      <c r="AY8" s="297"/>
      <c r="AZ8" s="297"/>
      <c r="BA8" s="297"/>
      <c r="BB8" s="297"/>
      <c r="BC8" s="297"/>
      <c r="BD8" s="297"/>
      <c r="BE8" s="297"/>
      <c r="BF8" s="297"/>
      <c r="BG8" s="297"/>
      <c r="BH8" s="298" t="s">
        <v>0</v>
      </c>
      <c r="BI8" s="298"/>
      <c r="BJ8" s="379" t="s">
        <v>134</v>
      </c>
      <c r="BK8" s="294"/>
      <c r="BL8" s="294"/>
      <c r="BM8" s="294"/>
      <c r="BN8" s="297" t="s">
        <v>0</v>
      </c>
      <c r="BO8" s="297"/>
      <c r="BP8" s="299" t="s">
        <v>8</v>
      </c>
      <c r="BQ8" s="299"/>
      <c r="BR8" s="299"/>
      <c r="BS8" s="298" t="s">
        <v>0</v>
      </c>
      <c r="BT8" s="298"/>
      <c r="BU8" s="379" t="s">
        <v>135</v>
      </c>
      <c r="BV8" s="294"/>
      <c r="BW8" s="294"/>
      <c r="BX8" s="294"/>
      <c r="BY8" s="297" t="s">
        <v>0</v>
      </c>
      <c r="BZ8" s="297"/>
      <c r="CA8" s="2"/>
      <c r="CB8" s="308" t="s">
        <v>68</v>
      </c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2"/>
      <c r="CR8" s="292" t="s">
        <v>1</v>
      </c>
      <c r="CS8" s="292"/>
      <c r="CT8" s="292"/>
      <c r="CU8" s="379" t="s">
        <v>133</v>
      </c>
      <c r="CV8" s="294"/>
      <c r="CW8" s="294"/>
      <c r="CX8" s="2"/>
      <c r="CY8" s="297" t="s">
        <v>2</v>
      </c>
      <c r="CZ8" s="297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N8" s="71" t="s">
        <v>45</v>
      </c>
      <c r="GB8" s="25"/>
      <c r="GD8" s="25"/>
      <c r="GE8" s="25"/>
      <c r="GF8" s="25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</row>
    <row r="9" spans="2:237" ht="11.2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3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N9" s="71" t="s">
        <v>64</v>
      </c>
      <c r="GB9" s="25"/>
      <c r="GD9" s="25"/>
      <c r="GE9" s="25"/>
      <c r="GF9" s="25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</row>
    <row r="10" spans="2:237" ht="11.25" customHeight="1">
      <c r="B10" s="6"/>
      <c r="C10" s="288" t="s">
        <v>125</v>
      </c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97" t="s">
        <v>14</v>
      </c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"/>
      <c r="BU10" s="306" t="s">
        <v>127</v>
      </c>
      <c r="BV10" s="380"/>
      <c r="BW10" s="380"/>
      <c r="BX10" s="380"/>
      <c r="BY10" s="380"/>
      <c r="BZ10" s="380"/>
      <c r="CA10" s="380"/>
      <c r="CB10" s="380"/>
      <c r="CC10" s="380"/>
      <c r="CD10" s="380"/>
      <c r="CE10" s="380"/>
      <c r="CF10" s="380"/>
      <c r="CG10" s="380"/>
      <c r="CH10" s="380"/>
      <c r="CI10" s="380"/>
      <c r="CJ10" s="380"/>
      <c r="CK10" s="380"/>
      <c r="CL10" s="380"/>
      <c r="CM10" s="380"/>
      <c r="CN10" s="380"/>
      <c r="CO10" s="380"/>
      <c r="CP10" s="380"/>
      <c r="CQ10" s="380"/>
      <c r="CR10" s="380"/>
      <c r="CS10" s="380"/>
      <c r="CT10" s="380"/>
      <c r="CU10" s="380"/>
      <c r="CV10" s="380"/>
      <c r="CW10" s="380"/>
      <c r="CX10" s="380"/>
      <c r="CY10" s="380"/>
      <c r="CZ10" s="380"/>
      <c r="DA10" s="380"/>
      <c r="DB10" s="380"/>
      <c r="DC10" s="380"/>
      <c r="DD10" s="2"/>
      <c r="DE10" s="2"/>
      <c r="DF10" s="2"/>
      <c r="DG10" s="2"/>
      <c r="DH10" s="377" t="s">
        <v>71</v>
      </c>
      <c r="DI10" s="377"/>
      <c r="DJ10" s="377"/>
      <c r="DK10" s="377"/>
      <c r="DL10" s="377"/>
      <c r="DM10" s="377"/>
      <c r="DN10" s="377"/>
      <c r="DO10" s="377"/>
      <c r="DP10" s="377"/>
      <c r="DQ10" s="377"/>
      <c r="DR10" s="377"/>
      <c r="DS10" s="377"/>
      <c r="DT10" s="377"/>
      <c r="DU10" s="377"/>
      <c r="DV10" s="377"/>
      <c r="DW10" s="377"/>
      <c r="DX10" s="377"/>
      <c r="DY10" s="377"/>
      <c r="DZ10" s="377"/>
      <c r="EA10" s="377"/>
      <c r="EB10" s="377"/>
      <c r="EC10" s="377"/>
      <c r="ED10" s="378"/>
      <c r="EE10" s="305" t="str">
        <f>IF(BU10="","",VLOOKUP(BU10,'Доп. информация'!B4:C95,2,0))</f>
        <v>2457 ЕР-2</v>
      </c>
      <c r="EF10" s="305"/>
      <c r="EG10" s="305"/>
      <c r="EH10" s="305"/>
      <c r="EI10" s="305"/>
      <c r="EJ10" s="305"/>
      <c r="EK10" s="305"/>
      <c r="EL10" s="305"/>
      <c r="EM10" s="305"/>
      <c r="EN10" s="305"/>
      <c r="EO10" s="305"/>
      <c r="EP10" s="305"/>
      <c r="EQ10" s="305"/>
      <c r="ER10" s="305"/>
      <c r="ES10" s="305"/>
      <c r="ET10" s="305"/>
      <c r="EU10" s="305"/>
      <c r="EV10" s="305"/>
      <c r="EW10" s="305"/>
      <c r="EX10" s="2"/>
      <c r="EY10" s="2"/>
      <c r="EZ10" s="2"/>
      <c r="FA10" s="2"/>
      <c r="FB10" s="2"/>
      <c r="FC10" s="2"/>
      <c r="FD10" s="2"/>
      <c r="FE10" s="2"/>
      <c r="FF10" s="2"/>
      <c r="FG10" s="2"/>
      <c r="FN10" s="71" t="s">
        <v>65</v>
      </c>
      <c r="GB10" s="25"/>
      <c r="GD10" s="25"/>
      <c r="GE10" s="25"/>
      <c r="GF10" s="25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</row>
    <row r="11" spans="2:237" ht="11.25" customHeight="1">
      <c r="B11" s="7"/>
      <c r="C11" s="289" t="s">
        <v>44</v>
      </c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95" t="s">
        <v>73</v>
      </c>
      <c r="BV11" s="296"/>
      <c r="BW11" s="296"/>
      <c r="BX11" s="296"/>
      <c r="BY11" s="296"/>
      <c r="BZ11" s="296"/>
      <c r="CA11" s="296"/>
      <c r="CB11" s="296"/>
      <c r="CC11" s="296"/>
      <c r="CD11" s="296"/>
      <c r="CE11" s="296"/>
      <c r="CF11" s="296"/>
      <c r="CG11" s="296"/>
      <c r="CH11" s="296"/>
      <c r="CI11" s="296"/>
      <c r="CJ11" s="296"/>
      <c r="CK11" s="296"/>
      <c r="CL11" s="296"/>
      <c r="CM11" s="296"/>
      <c r="CN11" s="296"/>
      <c r="CO11" s="296"/>
      <c r="CP11" s="296"/>
      <c r="CQ11" s="296"/>
      <c r="CR11" s="296"/>
      <c r="CS11" s="296"/>
      <c r="CT11" s="296"/>
      <c r="CU11" s="296"/>
      <c r="CV11" s="296"/>
      <c r="CW11" s="296"/>
      <c r="CX11" s="296"/>
      <c r="CY11" s="296"/>
      <c r="CZ11" s="296"/>
      <c r="DA11" s="296"/>
      <c r="DB11" s="296"/>
      <c r="DC11" s="296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N11" s="71" t="s">
        <v>66</v>
      </c>
      <c r="GB11" s="25"/>
      <c r="GD11" s="25"/>
      <c r="GE11" s="25"/>
      <c r="GF11" s="25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</row>
    <row r="12" spans="2:237" ht="11.25" customHeight="1">
      <c r="B12" s="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97" t="s">
        <v>3</v>
      </c>
      <c r="BJ12" s="297"/>
      <c r="BK12" s="297"/>
      <c r="BL12" s="297"/>
      <c r="BM12" s="297"/>
      <c r="BN12" s="297"/>
      <c r="BO12" s="297"/>
      <c r="BP12" s="297"/>
      <c r="BQ12" s="297"/>
      <c r="BR12" s="293" t="s">
        <v>131</v>
      </c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97" t="s">
        <v>9</v>
      </c>
      <c r="DI12" s="297"/>
      <c r="DJ12" s="297"/>
      <c r="DK12" s="297"/>
      <c r="DL12" s="297"/>
      <c r="DM12" s="297"/>
      <c r="DN12" s="297"/>
      <c r="DO12" s="297"/>
      <c r="DP12" s="297"/>
      <c r="DQ12" s="297"/>
      <c r="DR12" s="297"/>
      <c r="DS12" s="297"/>
      <c r="DT12" s="297"/>
      <c r="DU12" s="297"/>
      <c r="DV12" s="297"/>
      <c r="DW12" s="297"/>
      <c r="DX12" s="297"/>
      <c r="DY12" s="297"/>
      <c r="DZ12" s="297"/>
      <c r="EA12" s="297"/>
      <c r="EB12" s="297"/>
      <c r="EC12" s="297"/>
      <c r="ED12" s="297"/>
      <c r="EE12" s="297"/>
      <c r="EF12" s="297"/>
      <c r="EG12" s="2"/>
      <c r="EH12" s="303" t="str">
        <f>IF(BR12="","",VLOOKUP(BR12,'Доп. информация'!E4:F95,2,0))</f>
        <v>2АВ 021380</v>
      </c>
      <c r="EI12" s="304"/>
      <c r="EJ12" s="304"/>
      <c r="EK12" s="304"/>
      <c r="EL12" s="304"/>
      <c r="EM12" s="304"/>
      <c r="EN12" s="304"/>
      <c r="EO12" s="304"/>
      <c r="EP12" s="304"/>
      <c r="EQ12" s="304"/>
      <c r="ER12" s="304"/>
      <c r="ES12" s="304"/>
      <c r="ET12" s="304"/>
      <c r="EU12" s="304"/>
      <c r="EV12" s="304"/>
      <c r="EW12" s="304"/>
      <c r="EX12" s="304"/>
      <c r="EY12" s="304"/>
      <c r="EZ12" s="304"/>
      <c r="FA12" s="304"/>
      <c r="FB12" s="304"/>
      <c r="FC12" s="304"/>
      <c r="FD12" s="304"/>
      <c r="FE12" s="304"/>
      <c r="FF12" s="304"/>
      <c r="FG12" s="2"/>
      <c r="FN12" s="71" t="s">
        <v>67</v>
      </c>
      <c r="GB12" s="25"/>
      <c r="GD12" s="25"/>
      <c r="GE12" s="25"/>
      <c r="GF12" s="25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</row>
    <row r="13" spans="2:237" ht="11.2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95" t="s">
        <v>5</v>
      </c>
      <c r="BS13" s="296"/>
      <c r="BT13" s="296"/>
      <c r="BU13" s="296"/>
      <c r="BV13" s="296"/>
      <c r="BW13" s="296"/>
      <c r="BX13" s="296"/>
      <c r="BY13" s="296"/>
      <c r="BZ13" s="296"/>
      <c r="CA13" s="296"/>
      <c r="CB13" s="296"/>
      <c r="CC13" s="296"/>
      <c r="CD13" s="296"/>
      <c r="CE13" s="296"/>
      <c r="CF13" s="296"/>
      <c r="CG13" s="296"/>
      <c r="CH13" s="296"/>
      <c r="CI13" s="296"/>
      <c r="CJ13" s="296"/>
      <c r="CK13" s="296"/>
      <c r="CL13" s="296"/>
      <c r="CM13" s="296"/>
      <c r="CN13" s="296"/>
      <c r="CO13" s="296"/>
      <c r="CP13" s="296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N13" s="71" t="s">
        <v>68</v>
      </c>
      <c r="GB13" s="25"/>
      <c r="GD13" s="25"/>
      <c r="GE13" s="25"/>
      <c r="GF13" s="25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</row>
    <row r="14" spans="2:237" ht="11.2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N14" s="71" t="s">
        <v>69</v>
      </c>
      <c r="GB14" s="25"/>
      <c r="GC14" s="25"/>
      <c r="GD14" s="25"/>
      <c r="GE14" s="25"/>
      <c r="GF14" s="25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</row>
    <row r="15" spans="2:188" ht="24.75" customHeight="1">
      <c r="B15" s="216" t="s">
        <v>10</v>
      </c>
      <c r="C15" s="217"/>
      <c r="D15" s="217"/>
      <c r="E15" s="217"/>
      <c r="F15" s="217"/>
      <c r="G15" s="217"/>
      <c r="H15" s="218"/>
      <c r="I15" s="215" t="s">
        <v>6</v>
      </c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32" t="s">
        <v>13</v>
      </c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4"/>
      <c r="AR15" s="216" t="s">
        <v>15</v>
      </c>
      <c r="AS15" s="217"/>
      <c r="AT15" s="217"/>
      <c r="AU15" s="217"/>
      <c r="AV15" s="217"/>
      <c r="AW15" s="217"/>
      <c r="AX15" s="218"/>
      <c r="AY15" s="232" t="s">
        <v>12</v>
      </c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4"/>
      <c r="CY15" s="232" t="s">
        <v>16</v>
      </c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3"/>
      <c r="DK15" s="233"/>
      <c r="DL15" s="233"/>
      <c r="DM15" s="233"/>
      <c r="DN15" s="233"/>
      <c r="DO15" s="233"/>
      <c r="DP15" s="233"/>
      <c r="DQ15" s="233"/>
      <c r="DR15" s="233"/>
      <c r="DS15" s="234"/>
      <c r="DT15" s="232" t="s">
        <v>17</v>
      </c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33"/>
      <c r="EF15" s="233"/>
      <c r="EG15" s="233"/>
      <c r="EH15" s="233"/>
      <c r="EI15" s="233"/>
      <c r="EJ15" s="233"/>
      <c r="EK15" s="233"/>
      <c r="EL15" s="233"/>
      <c r="EM15" s="234"/>
      <c r="EN15" s="216" t="s">
        <v>19</v>
      </c>
      <c r="EO15" s="217"/>
      <c r="EP15" s="217"/>
      <c r="EQ15" s="217"/>
      <c r="ER15" s="217"/>
      <c r="ES15" s="217"/>
      <c r="ET15" s="217"/>
      <c r="EU15" s="217"/>
      <c r="EV15" s="217"/>
      <c r="EW15" s="218"/>
      <c r="EX15" s="216" t="s">
        <v>18</v>
      </c>
      <c r="EY15" s="217"/>
      <c r="EZ15" s="217"/>
      <c r="FA15" s="217"/>
      <c r="FB15" s="217"/>
      <c r="FC15" s="217"/>
      <c r="FD15" s="217"/>
      <c r="FE15" s="217"/>
      <c r="FF15" s="217"/>
      <c r="FG15" s="218"/>
      <c r="FN15" s="71" t="s">
        <v>70</v>
      </c>
      <c r="GB15" s="25"/>
      <c r="GC15" s="25"/>
      <c r="GD15" s="25"/>
      <c r="GE15" s="25"/>
      <c r="GF15" s="25"/>
    </row>
    <row r="16" spans="2:232" ht="24.75" customHeight="1">
      <c r="B16" s="219"/>
      <c r="C16" s="220"/>
      <c r="D16" s="220"/>
      <c r="E16" s="220"/>
      <c r="F16" s="220"/>
      <c r="G16" s="220"/>
      <c r="H16" s="221"/>
      <c r="I16" s="216" t="s">
        <v>11</v>
      </c>
      <c r="J16" s="217"/>
      <c r="K16" s="217"/>
      <c r="L16" s="217"/>
      <c r="M16" s="217"/>
      <c r="N16" s="218"/>
      <c r="O16" s="216" t="s">
        <v>20</v>
      </c>
      <c r="P16" s="217"/>
      <c r="Q16" s="217"/>
      <c r="R16" s="217"/>
      <c r="S16" s="217"/>
      <c r="T16" s="218"/>
      <c r="U16" s="236" t="s">
        <v>21</v>
      </c>
      <c r="V16" s="237"/>
      <c r="W16" s="237"/>
      <c r="X16" s="237"/>
      <c r="Y16" s="237"/>
      <c r="Z16" s="237"/>
      <c r="AA16" s="237"/>
      <c r="AB16" s="237"/>
      <c r="AC16" s="238"/>
      <c r="AD16" s="216" t="s">
        <v>4</v>
      </c>
      <c r="AE16" s="217"/>
      <c r="AF16" s="217"/>
      <c r="AG16" s="217"/>
      <c r="AH16" s="217"/>
      <c r="AI16" s="217"/>
      <c r="AJ16" s="218"/>
      <c r="AK16" s="216" t="s">
        <v>22</v>
      </c>
      <c r="AL16" s="217"/>
      <c r="AM16" s="217"/>
      <c r="AN16" s="217"/>
      <c r="AO16" s="217"/>
      <c r="AP16" s="217"/>
      <c r="AQ16" s="218"/>
      <c r="AR16" s="219"/>
      <c r="AS16" s="220"/>
      <c r="AT16" s="220"/>
      <c r="AU16" s="220"/>
      <c r="AV16" s="220"/>
      <c r="AW16" s="220"/>
      <c r="AX16" s="221"/>
      <c r="AY16" s="232" t="s">
        <v>43</v>
      </c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4"/>
      <c r="BM16" s="232" t="s">
        <v>23</v>
      </c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4"/>
      <c r="CC16" s="232" t="s">
        <v>24</v>
      </c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4"/>
      <c r="CY16" s="216" t="s">
        <v>25</v>
      </c>
      <c r="CZ16" s="217"/>
      <c r="DA16" s="217"/>
      <c r="DB16" s="217"/>
      <c r="DC16" s="217"/>
      <c r="DD16" s="217"/>
      <c r="DE16" s="217"/>
      <c r="DF16" s="217"/>
      <c r="DG16" s="217"/>
      <c r="DH16" s="217"/>
      <c r="DI16" s="218"/>
      <c r="DJ16" s="216" t="s">
        <v>26</v>
      </c>
      <c r="DK16" s="217"/>
      <c r="DL16" s="217"/>
      <c r="DM16" s="217"/>
      <c r="DN16" s="217"/>
      <c r="DO16" s="217"/>
      <c r="DP16" s="217"/>
      <c r="DQ16" s="217"/>
      <c r="DR16" s="217"/>
      <c r="DS16" s="218"/>
      <c r="DT16" s="216" t="s">
        <v>27</v>
      </c>
      <c r="DU16" s="217"/>
      <c r="DV16" s="217"/>
      <c r="DW16" s="217"/>
      <c r="DX16" s="217"/>
      <c r="DY16" s="217"/>
      <c r="DZ16" s="217"/>
      <c r="EA16" s="217"/>
      <c r="EB16" s="217"/>
      <c r="EC16" s="218"/>
      <c r="ED16" s="216" t="s">
        <v>28</v>
      </c>
      <c r="EE16" s="217"/>
      <c r="EF16" s="217"/>
      <c r="EG16" s="217"/>
      <c r="EH16" s="217"/>
      <c r="EI16" s="217"/>
      <c r="EJ16" s="217"/>
      <c r="EK16" s="217"/>
      <c r="EL16" s="217"/>
      <c r="EM16" s="218"/>
      <c r="EN16" s="219"/>
      <c r="EO16" s="220"/>
      <c r="EP16" s="220"/>
      <c r="EQ16" s="220"/>
      <c r="ER16" s="220"/>
      <c r="ES16" s="220"/>
      <c r="ET16" s="220"/>
      <c r="EU16" s="220"/>
      <c r="EV16" s="220"/>
      <c r="EW16" s="221"/>
      <c r="EX16" s="219"/>
      <c r="EY16" s="220"/>
      <c r="EZ16" s="220"/>
      <c r="FA16" s="220"/>
      <c r="FB16" s="220"/>
      <c r="FC16" s="220"/>
      <c r="FD16" s="220"/>
      <c r="FE16" s="220"/>
      <c r="FF16" s="220"/>
      <c r="FG16" s="221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</row>
    <row r="17" spans="2:232" ht="59.25" customHeight="1" thickBot="1">
      <c r="B17" s="219"/>
      <c r="C17" s="220"/>
      <c r="D17" s="220"/>
      <c r="E17" s="220"/>
      <c r="F17" s="220"/>
      <c r="G17" s="220"/>
      <c r="H17" s="221"/>
      <c r="I17" s="219"/>
      <c r="J17" s="220"/>
      <c r="K17" s="220"/>
      <c r="L17" s="220"/>
      <c r="M17" s="220"/>
      <c r="N17" s="221"/>
      <c r="O17" s="219"/>
      <c r="P17" s="220"/>
      <c r="Q17" s="220"/>
      <c r="R17" s="220"/>
      <c r="S17" s="220"/>
      <c r="T17" s="221"/>
      <c r="U17" s="239"/>
      <c r="V17" s="240"/>
      <c r="W17" s="240"/>
      <c r="X17" s="240"/>
      <c r="Y17" s="240"/>
      <c r="Z17" s="240"/>
      <c r="AA17" s="240"/>
      <c r="AB17" s="240"/>
      <c r="AC17" s="241"/>
      <c r="AD17" s="219"/>
      <c r="AE17" s="220"/>
      <c r="AF17" s="220"/>
      <c r="AG17" s="220"/>
      <c r="AH17" s="220"/>
      <c r="AI17" s="220"/>
      <c r="AJ17" s="221"/>
      <c r="AK17" s="219"/>
      <c r="AL17" s="220"/>
      <c r="AM17" s="220"/>
      <c r="AN17" s="220"/>
      <c r="AO17" s="220"/>
      <c r="AP17" s="220"/>
      <c r="AQ17" s="221"/>
      <c r="AR17" s="219"/>
      <c r="AS17" s="220"/>
      <c r="AT17" s="220"/>
      <c r="AU17" s="220"/>
      <c r="AV17" s="220"/>
      <c r="AW17" s="220"/>
      <c r="AX17" s="221"/>
      <c r="AY17" s="216" t="s">
        <v>4</v>
      </c>
      <c r="AZ17" s="217"/>
      <c r="BA17" s="217"/>
      <c r="BB17" s="217"/>
      <c r="BC17" s="217"/>
      <c r="BD17" s="217"/>
      <c r="BE17" s="218"/>
      <c r="BF17" s="216" t="s">
        <v>22</v>
      </c>
      <c r="BG17" s="217"/>
      <c r="BH17" s="217"/>
      <c r="BI17" s="217"/>
      <c r="BJ17" s="217"/>
      <c r="BK17" s="217"/>
      <c r="BL17" s="218"/>
      <c r="BM17" s="216" t="s">
        <v>29</v>
      </c>
      <c r="BN17" s="217"/>
      <c r="BO17" s="217"/>
      <c r="BP17" s="217"/>
      <c r="BQ17" s="217"/>
      <c r="BR17" s="217"/>
      <c r="BS17" s="218"/>
      <c r="BT17" s="216" t="s">
        <v>30</v>
      </c>
      <c r="BU17" s="217"/>
      <c r="BV17" s="217"/>
      <c r="BW17" s="217"/>
      <c r="BX17" s="217"/>
      <c r="BY17" s="217"/>
      <c r="BZ17" s="217"/>
      <c r="CA17" s="217"/>
      <c r="CB17" s="218"/>
      <c r="CC17" s="216" t="s">
        <v>31</v>
      </c>
      <c r="CD17" s="217"/>
      <c r="CE17" s="217"/>
      <c r="CF17" s="217"/>
      <c r="CG17" s="217"/>
      <c r="CH17" s="217"/>
      <c r="CI17" s="218"/>
      <c r="CJ17" s="216" t="s">
        <v>32</v>
      </c>
      <c r="CK17" s="217"/>
      <c r="CL17" s="217"/>
      <c r="CM17" s="217"/>
      <c r="CN17" s="217"/>
      <c r="CO17" s="217"/>
      <c r="CP17" s="218"/>
      <c r="CQ17" s="216" t="s">
        <v>33</v>
      </c>
      <c r="CR17" s="217"/>
      <c r="CS17" s="217"/>
      <c r="CT17" s="217"/>
      <c r="CU17" s="217"/>
      <c r="CV17" s="217"/>
      <c r="CW17" s="217"/>
      <c r="CX17" s="218"/>
      <c r="CY17" s="219"/>
      <c r="CZ17" s="220"/>
      <c r="DA17" s="220"/>
      <c r="DB17" s="220"/>
      <c r="DC17" s="220"/>
      <c r="DD17" s="220"/>
      <c r="DE17" s="220"/>
      <c r="DF17" s="220"/>
      <c r="DG17" s="220"/>
      <c r="DH17" s="220"/>
      <c r="DI17" s="221"/>
      <c r="DJ17" s="219"/>
      <c r="DK17" s="220"/>
      <c r="DL17" s="220"/>
      <c r="DM17" s="220"/>
      <c r="DN17" s="220"/>
      <c r="DO17" s="220"/>
      <c r="DP17" s="220"/>
      <c r="DQ17" s="220"/>
      <c r="DR17" s="220"/>
      <c r="DS17" s="221"/>
      <c r="DT17" s="219"/>
      <c r="DU17" s="220"/>
      <c r="DV17" s="220"/>
      <c r="DW17" s="220"/>
      <c r="DX17" s="220"/>
      <c r="DY17" s="220"/>
      <c r="DZ17" s="220"/>
      <c r="EA17" s="220"/>
      <c r="EB17" s="220"/>
      <c r="EC17" s="221"/>
      <c r="ED17" s="219"/>
      <c r="EE17" s="220"/>
      <c r="EF17" s="220"/>
      <c r="EG17" s="220"/>
      <c r="EH17" s="220"/>
      <c r="EI17" s="220"/>
      <c r="EJ17" s="220"/>
      <c r="EK17" s="220"/>
      <c r="EL17" s="220"/>
      <c r="EM17" s="221"/>
      <c r="EN17" s="219"/>
      <c r="EO17" s="220"/>
      <c r="EP17" s="220"/>
      <c r="EQ17" s="220"/>
      <c r="ER17" s="220"/>
      <c r="ES17" s="220"/>
      <c r="ET17" s="220"/>
      <c r="EU17" s="220"/>
      <c r="EV17" s="220"/>
      <c r="EW17" s="221"/>
      <c r="EX17" s="219"/>
      <c r="EY17" s="220"/>
      <c r="EZ17" s="220"/>
      <c r="FA17" s="220"/>
      <c r="FB17" s="220"/>
      <c r="FC17" s="220"/>
      <c r="FD17" s="220"/>
      <c r="FE17" s="220"/>
      <c r="FF17" s="220"/>
      <c r="FG17" s="221"/>
      <c r="FW17" s="344" t="s">
        <v>104</v>
      </c>
      <c r="FX17" s="344"/>
      <c r="FY17" s="344"/>
      <c r="FZ17" s="344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</row>
    <row r="18" spans="2:232" ht="39.75" customHeight="1" thickBot="1" thickTop="1">
      <c r="B18" s="222"/>
      <c r="C18" s="223"/>
      <c r="D18" s="223"/>
      <c r="E18" s="223"/>
      <c r="F18" s="223"/>
      <c r="G18" s="223"/>
      <c r="H18" s="224"/>
      <c r="I18" s="222"/>
      <c r="J18" s="223"/>
      <c r="K18" s="223"/>
      <c r="L18" s="223"/>
      <c r="M18" s="223"/>
      <c r="N18" s="224"/>
      <c r="O18" s="222"/>
      <c r="P18" s="223"/>
      <c r="Q18" s="223"/>
      <c r="R18" s="223"/>
      <c r="S18" s="223"/>
      <c r="T18" s="224"/>
      <c r="U18" s="242"/>
      <c r="V18" s="243"/>
      <c r="W18" s="243"/>
      <c r="X18" s="243"/>
      <c r="Y18" s="243"/>
      <c r="Z18" s="243"/>
      <c r="AA18" s="243"/>
      <c r="AB18" s="243"/>
      <c r="AC18" s="244"/>
      <c r="AD18" s="222"/>
      <c r="AE18" s="223"/>
      <c r="AF18" s="223"/>
      <c r="AG18" s="223"/>
      <c r="AH18" s="223"/>
      <c r="AI18" s="223"/>
      <c r="AJ18" s="224"/>
      <c r="AK18" s="222"/>
      <c r="AL18" s="223"/>
      <c r="AM18" s="223"/>
      <c r="AN18" s="223"/>
      <c r="AO18" s="223"/>
      <c r="AP18" s="223"/>
      <c r="AQ18" s="224"/>
      <c r="AR18" s="222"/>
      <c r="AS18" s="223"/>
      <c r="AT18" s="223"/>
      <c r="AU18" s="223"/>
      <c r="AV18" s="223"/>
      <c r="AW18" s="223"/>
      <c r="AX18" s="224"/>
      <c r="AY18" s="222"/>
      <c r="AZ18" s="223"/>
      <c r="BA18" s="223"/>
      <c r="BB18" s="223"/>
      <c r="BC18" s="223"/>
      <c r="BD18" s="223"/>
      <c r="BE18" s="224"/>
      <c r="BF18" s="222"/>
      <c r="BG18" s="223"/>
      <c r="BH18" s="223"/>
      <c r="BI18" s="223"/>
      <c r="BJ18" s="223"/>
      <c r="BK18" s="223"/>
      <c r="BL18" s="224"/>
      <c r="BM18" s="222"/>
      <c r="BN18" s="223"/>
      <c r="BO18" s="223"/>
      <c r="BP18" s="223"/>
      <c r="BQ18" s="223"/>
      <c r="BR18" s="223"/>
      <c r="BS18" s="224"/>
      <c r="BT18" s="222"/>
      <c r="BU18" s="223"/>
      <c r="BV18" s="223"/>
      <c r="BW18" s="223"/>
      <c r="BX18" s="223"/>
      <c r="BY18" s="223"/>
      <c r="BZ18" s="223"/>
      <c r="CA18" s="223"/>
      <c r="CB18" s="224"/>
      <c r="CC18" s="222"/>
      <c r="CD18" s="223"/>
      <c r="CE18" s="223"/>
      <c r="CF18" s="223"/>
      <c r="CG18" s="223"/>
      <c r="CH18" s="223"/>
      <c r="CI18" s="224"/>
      <c r="CJ18" s="222"/>
      <c r="CK18" s="223"/>
      <c r="CL18" s="223"/>
      <c r="CM18" s="223"/>
      <c r="CN18" s="223"/>
      <c r="CO18" s="223"/>
      <c r="CP18" s="224"/>
      <c r="CQ18" s="222"/>
      <c r="CR18" s="223"/>
      <c r="CS18" s="223"/>
      <c r="CT18" s="223"/>
      <c r="CU18" s="223"/>
      <c r="CV18" s="223"/>
      <c r="CW18" s="223"/>
      <c r="CX18" s="224"/>
      <c r="CY18" s="222"/>
      <c r="CZ18" s="223"/>
      <c r="DA18" s="223"/>
      <c r="DB18" s="223"/>
      <c r="DC18" s="223"/>
      <c r="DD18" s="223"/>
      <c r="DE18" s="223"/>
      <c r="DF18" s="223"/>
      <c r="DG18" s="223"/>
      <c r="DH18" s="223"/>
      <c r="DI18" s="224"/>
      <c r="DJ18" s="222"/>
      <c r="DK18" s="223"/>
      <c r="DL18" s="223"/>
      <c r="DM18" s="223"/>
      <c r="DN18" s="223"/>
      <c r="DO18" s="223"/>
      <c r="DP18" s="223"/>
      <c r="DQ18" s="223"/>
      <c r="DR18" s="223"/>
      <c r="DS18" s="224"/>
      <c r="DT18" s="222"/>
      <c r="DU18" s="223"/>
      <c r="DV18" s="223"/>
      <c r="DW18" s="223"/>
      <c r="DX18" s="223"/>
      <c r="DY18" s="223"/>
      <c r="DZ18" s="223"/>
      <c r="EA18" s="223"/>
      <c r="EB18" s="223"/>
      <c r="EC18" s="224"/>
      <c r="ED18" s="222"/>
      <c r="EE18" s="223"/>
      <c r="EF18" s="223"/>
      <c r="EG18" s="223"/>
      <c r="EH18" s="223"/>
      <c r="EI18" s="223"/>
      <c r="EJ18" s="223"/>
      <c r="EK18" s="223"/>
      <c r="EL18" s="223"/>
      <c r="EM18" s="224"/>
      <c r="EN18" s="222"/>
      <c r="EO18" s="223"/>
      <c r="EP18" s="223"/>
      <c r="EQ18" s="223"/>
      <c r="ER18" s="223"/>
      <c r="ES18" s="223"/>
      <c r="ET18" s="223"/>
      <c r="EU18" s="223"/>
      <c r="EV18" s="223"/>
      <c r="EW18" s="224"/>
      <c r="EX18" s="222"/>
      <c r="EY18" s="223"/>
      <c r="EZ18" s="223"/>
      <c r="FA18" s="223"/>
      <c r="FB18" s="223"/>
      <c r="FC18" s="223"/>
      <c r="FD18" s="223"/>
      <c r="FE18" s="223"/>
      <c r="FF18" s="223"/>
      <c r="FG18" s="224"/>
      <c r="FI18" s="235" t="s">
        <v>94</v>
      </c>
      <c r="FK18" s="44" t="s">
        <v>88</v>
      </c>
      <c r="FL18" s="45" t="s">
        <v>89</v>
      </c>
      <c r="FM18" s="46" t="s">
        <v>97</v>
      </c>
      <c r="FN18" s="44" t="s">
        <v>90</v>
      </c>
      <c r="FO18" s="82" t="s">
        <v>91</v>
      </c>
      <c r="FP18" s="46" t="s">
        <v>98</v>
      </c>
      <c r="FR18" s="75" t="s">
        <v>92</v>
      </c>
      <c r="FS18" s="76" t="s">
        <v>93</v>
      </c>
      <c r="FT18" s="76" t="s">
        <v>92</v>
      </c>
      <c r="FU18" s="77" t="s">
        <v>93</v>
      </c>
      <c r="FW18" s="130" t="s">
        <v>106</v>
      </c>
      <c r="FX18" s="131" t="s">
        <v>107</v>
      </c>
      <c r="FY18" s="131" t="s">
        <v>103</v>
      </c>
      <c r="FZ18" s="115">
        <f>DC52</f>
        <v>73.7</v>
      </c>
      <c r="GB18" s="36"/>
      <c r="GC18" s="36"/>
      <c r="GD18" s="36"/>
      <c r="GE18" s="36"/>
      <c r="GF18" s="36"/>
      <c r="GG18" s="36"/>
      <c r="GH18" s="36"/>
      <c r="GI18" s="79"/>
      <c r="GJ18" s="79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</row>
    <row r="19" spans="2:192" ht="11.25" customHeight="1" thickBot="1" thickTop="1">
      <c r="B19" s="213">
        <v>1</v>
      </c>
      <c r="C19" s="213"/>
      <c r="D19" s="213"/>
      <c r="E19" s="213"/>
      <c r="F19" s="213"/>
      <c r="G19" s="213"/>
      <c r="H19" s="213"/>
      <c r="I19" s="214">
        <v>2</v>
      </c>
      <c r="J19" s="214"/>
      <c r="K19" s="214"/>
      <c r="L19" s="214"/>
      <c r="M19" s="214"/>
      <c r="N19" s="214"/>
      <c r="O19" s="214">
        <v>3</v>
      </c>
      <c r="P19" s="214"/>
      <c r="Q19" s="214"/>
      <c r="R19" s="214"/>
      <c r="S19" s="214"/>
      <c r="T19" s="214"/>
      <c r="U19" s="215">
        <v>4</v>
      </c>
      <c r="V19" s="215"/>
      <c r="W19" s="215"/>
      <c r="X19" s="215"/>
      <c r="Y19" s="215"/>
      <c r="Z19" s="215"/>
      <c r="AA19" s="215"/>
      <c r="AB19" s="215"/>
      <c r="AC19" s="215"/>
      <c r="AD19" s="213">
        <v>5</v>
      </c>
      <c r="AE19" s="213"/>
      <c r="AF19" s="213"/>
      <c r="AG19" s="213"/>
      <c r="AH19" s="213"/>
      <c r="AI19" s="213"/>
      <c r="AJ19" s="213"/>
      <c r="AK19" s="213">
        <v>6</v>
      </c>
      <c r="AL19" s="213"/>
      <c r="AM19" s="213"/>
      <c r="AN19" s="213"/>
      <c r="AO19" s="213"/>
      <c r="AP19" s="213"/>
      <c r="AQ19" s="213"/>
      <c r="AR19" s="213">
        <v>7</v>
      </c>
      <c r="AS19" s="213"/>
      <c r="AT19" s="213"/>
      <c r="AU19" s="213"/>
      <c r="AV19" s="213"/>
      <c r="AW19" s="213"/>
      <c r="AX19" s="213"/>
      <c r="AY19" s="213">
        <v>8</v>
      </c>
      <c r="AZ19" s="213"/>
      <c r="BA19" s="213"/>
      <c r="BB19" s="213"/>
      <c r="BC19" s="213"/>
      <c r="BD19" s="213"/>
      <c r="BE19" s="213"/>
      <c r="BF19" s="213">
        <v>9</v>
      </c>
      <c r="BG19" s="213"/>
      <c r="BH19" s="213"/>
      <c r="BI19" s="213"/>
      <c r="BJ19" s="213"/>
      <c r="BK19" s="213"/>
      <c r="BL19" s="213"/>
      <c r="BM19" s="213">
        <v>10</v>
      </c>
      <c r="BN19" s="213"/>
      <c r="BO19" s="213"/>
      <c r="BP19" s="213"/>
      <c r="BQ19" s="213"/>
      <c r="BR19" s="213"/>
      <c r="BS19" s="213"/>
      <c r="BT19" s="213">
        <v>11</v>
      </c>
      <c r="BU19" s="213"/>
      <c r="BV19" s="213"/>
      <c r="BW19" s="213"/>
      <c r="BX19" s="213"/>
      <c r="BY19" s="213"/>
      <c r="BZ19" s="213"/>
      <c r="CA19" s="213"/>
      <c r="CB19" s="213"/>
      <c r="CC19" s="213">
        <v>12</v>
      </c>
      <c r="CD19" s="213"/>
      <c r="CE19" s="213"/>
      <c r="CF19" s="213"/>
      <c r="CG19" s="213"/>
      <c r="CH19" s="213"/>
      <c r="CI19" s="213"/>
      <c r="CJ19" s="213">
        <v>13</v>
      </c>
      <c r="CK19" s="213"/>
      <c r="CL19" s="213"/>
      <c r="CM19" s="213"/>
      <c r="CN19" s="213"/>
      <c r="CO19" s="213"/>
      <c r="CP19" s="213"/>
      <c r="CQ19" s="213">
        <v>14</v>
      </c>
      <c r="CR19" s="213"/>
      <c r="CS19" s="213"/>
      <c r="CT19" s="213"/>
      <c r="CU19" s="213"/>
      <c r="CV19" s="213"/>
      <c r="CW19" s="213"/>
      <c r="CX19" s="213"/>
      <c r="CY19" s="213">
        <v>15</v>
      </c>
      <c r="CZ19" s="213"/>
      <c r="DA19" s="213"/>
      <c r="DB19" s="213"/>
      <c r="DC19" s="213"/>
      <c r="DD19" s="213"/>
      <c r="DE19" s="213"/>
      <c r="DF19" s="213"/>
      <c r="DG19" s="213"/>
      <c r="DH19" s="213"/>
      <c r="DI19" s="213"/>
      <c r="DJ19" s="213">
        <v>16</v>
      </c>
      <c r="DK19" s="213"/>
      <c r="DL19" s="213"/>
      <c r="DM19" s="213"/>
      <c r="DN19" s="213"/>
      <c r="DO19" s="213"/>
      <c r="DP19" s="213"/>
      <c r="DQ19" s="213"/>
      <c r="DR19" s="213"/>
      <c r="DS19" s="213"/>
      <c r="DT19" s="213">
        <v>17</v>
      </c>
      <c r="DU19" s="213"/>
      <c r="DV19" s="213"/>
      <c r="DW19" s="213"/>
      <c r="DX19" s="213"/>
      <c r="DY19" s="213"/>
      <c r="DZ19" s="213"/>
      <c r="EA19" s="213"/>
      <c r="EB19" s="213"/>
      <c r="EC19" s="213"/>
      <c r="ED19" s="213">
        <v>18</v>
      </c>
      <c r="EE19" s="213"/>
      <c r="EF19" s="213"/>
      <c r="EG19" s="213"/>
      <c r="EH19" s="213"/>
      <c r="EI19" s="213"/>
      <c r="EJ19" s="213"/>
      <c r="EK19" s="213"/>
      <c r="EL19" s="213"/>
      <c r="EM19" s="213"/>
      <c r="EN19" s="213">
        <v>19</v>
      </c>
      <c r="EO19" s="213"/>
      <c r="EP19" s="213"/>
      <c r="EQ19" s="213"/>
      <c r="ER19" s="213"/>
      <c r="ES19" s="213"/>
      <c r="ET19" s="213"/>
      <c r="EU19" s="213"/>
      <c r="EV19" s="213"/>
      <c r="EW19" s="213"/>
      <c r="EX19" s="213">
        <v>20</v>
      </c>
      <c r="EY19" s="213"/>
      <c r="EZ19" s="213"/>
      <c r="FA19" s="213"/>
      <c r="FB19" s="213"/>
      <c r="FC19" s="213"/>
      <c r="FD19" s="213"/>
      <c r="FE19" s="213"/>
      <c r="FF19" s="213"/>
      <c r="FG19" s="213"/>
      <c r="FI19" s="235"/>
      <c r="FJ19" s="1"/>
      <c r="FK19" s="51"/>
      <c r="FL19" s="52"/>
      <c r="FM19" s="53"/>
      <c r="FN19" s="51"/>
      <c r="FO19" s="83"/>
      <c r="FP19" s="53"/>
      <c r="FR19" s="54"/>
      <c r="FS19" s="55"/>
      <c r="FT19" s="55"/>
      <c r="FU19" s="56"/>
      <c r="FW19" s="116"/>
      <c r="FX19" s="117"/>
      <c r="FY19" s="117"/>
      <c r="FZ19" s="97"/>
      <c r="GB19" s="36"/>
      <c r="GC19" s="36"/>
      <c r="GD19" s="36"/>
      <c r="GE19" s="36"/>
      <c r="GF19" s="36"/>
      <c r="GG19" s="36"/>
      <c r="GH19" s="36"/>
      <c r="GI19" s="36"/>
      <c r="GJ19" s="36"/>
    </row>
    <row r="20" spans="2:192" ht="11.25" customHeight="1" hidden="1" thickBot="1" thickTop="1">
      <c r="B20" s="213"/>
      <c r="C20" s="213"/>
      <c r="D20" s="213"/>
      <c r="E20" s="213"/>
      <c r="F20" s="213"/>
      <c r="G20" s="213"/>
      <c r="H20" s="213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5"/>
      <c r="V20" s="215"/>
      <c r="W20" s="215"/>
      <c r="X20" s="215"/>
      <c r="Y20" s="215"/>
      <c r="Z20" s="215"/>
      <c r="AA20" s="215"/>
      <c r="AB20" s="215"/>
      <c r="AC20" s="215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/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13"/>
      <c r="DP20" s="213"/>
      <c r="DQ20" s="213"/>
      <c r="DR20" s="213"/>
      <c r="DS20" s="213"/>
      <c r="DT20" s="213"/>
      <c r="DU20" s="213"/>
      <c r="DV20" s="213"/>
      <c r="DW20" s="213"/>
      <c r="DX20" s="213"/>
      <c r="DY20" s="213"/>
      <c r="DZ20" s="213"/>
      <c r="EA20" s="213"/>
      <c r="EB20" s="213"/>
      <c r="EC20" s="213"/>
      <c r="ED20" s="213"/>
      <c r="EE20" s="213"/>
      <c r="EF20" s="213"/>
      <c r="EG20" s="213"/>
      <c r="EH20" s="213"/>
      <c r="EI20" s="213"/>
      <c r="EJ20" s="213"/>
      <c r="EK20" s="213"/>
      <c r="EL20" s="213"/>
      <c r="EM20" s="213"/>
      <c r="EN20" s="213"/>
      <c r="EO20" s="213"/>
      <c r="EP20" s="213"/>
      <c r="EQ20" s="213"/>
      <c r="ER20" s="213"/>
      <c r="ES20" s="213"/>
      <c r="ET20" s="213"/>
      <c r="EU20" s="213"/>
      <c r="EV20" s="213"/>
      <c r="EW20" s="213"/>
      <c r="EX20" s="213"/>
      <c r="EY20" s="213"/>
      <c r="EZ20" s="213"/>
      <c r="FA20" s="213"/>
      <c r="FB20" s="213"/>
      <c r="FC20" s="213"/>
      <c r="FD20" s="213"/>
      <c r="FE20" s="213"/>
      <c r="FF20" s="213"/>
      <c r="FG20" s="213"/>
      <c r="FI20" s="95"/>
      <c r="FJ20" s="1"/>
      <c r="FK20" s="51"/>
      <c r="FL20" s="52"/>
      <c r="FM20" s="53"/>
      <c r="FN20" s="51"/>
      <c r="FO20" s="83"/>
      <c r="FP20" s="53"/>
      <c r="FR20" s="54"/>
      <c r="FS20" s="55"/>
      <c r="FT20" s="55"/>
      <c r="FU20" s="56"/>
      <c r="FW20" s="116"/>
      <c r="FX20" s="117"/>
      <c r="FY20" s="117"/>
      <c r="FZ20" s="97"/>
      <c r="GB20" s="36"/>
      <c r="GC20" s="36"/>
      <c r="GD20" s="36"/>
      <c r="GE20" s="36"/>
      <c r="GF20" s="36"/>
      <c r="GG20" s="36"/>
      <c r="GH20" s="36"/>
      <c r="GI20" s="36"/>
      <c r="GJ20" s="36"/>
    </row>
    <row r="21" spans="2:192" ht="19.5" customHeight="1" thickBot="1" thickTop="1">
      <c r="B21" s="248">
        <v>44105</v>
      </c>
      <c r="C21" s="249"/>
      <c r="D21" s="249"/>
      <c r="E21" s="249"/>
      <c r="F21" s="249"/>
      <c r="G21" s="249"/>
      <c r="H21" s="249"/>
      <c r="I21" s="283">
        <v>0.333333333333333</v>
      </c>
      <c r="J21" s="250"/>
      <c r="K21" s="250"/>
      <c r="L21" s="250"/>
      <c r="M21" s="250"/>
      <c r="N21" s="250"/>
      <c r="O21" s="250">
        <v>0.666666666666667</v>
      </c>
      <c r="P21" s="250"/>
      <c r="Q21" s="250"/>
      <c r="R21" s="250"/>
      <c r="S21" s="250"/>
      <c r="T21" s="250"/>
      <c r="U21" s="208">
        <f aca="true" t="shared" si="0" ref="U21:U39">O21-I21</f>
        <v>0.333333333333334</v>
      </c>
      <c r="V21" s="208"/>
      <c r="W21" s="208"/>
      <c r="X21" s="208"/>
      <c r="Y21" s="208"/>
      <c r="Z21" s="208"/>
      <c r="AA21" s="208"/>
      <c r="AB21" s="208"/>
      <c r="AC21" s="208"/>
      <c r="AD21" s="279">
        <v>257948</v>
      </c>
      <c r="AE21" s="279"/>
      <c r="AF21" s="279"/>
      <c r="AG21" s="279"/>
      <c r="AH21" s="279"/>
      <c r="AI21" s="279"/>
      <c r="AJ21" s="279"/>
      <c r="AK21" s="279">
        <v>257978</v>
      </c>
      <c r="AL21" s="279"/>
      <c r="AM21" s="279"/>
      <c r="AN21" s="279"/>
      <c r="AO21" s="279"/>
      <c r="AP21" s="279"/>
      <c r="AQ21" s="279"/>
      <c r="AR21" s="209">
        <f aca="true" t="shared" si="1" ref="AR21:AR39">IF(I21="",0,AK21-AD21)</f>
        <v>30</v>
      </c>
      <c r="AS21" s="209"/>
      <c r="AT21" s="209"/>
      <c r="AU21" s="209"/>
      <c r="AV21" s="209"/>
      <c r="AW21" s="209"/>
      <c r="AX21" s="209"/>
      <c r="AY21" s="347">
        <v>32.13</v>
      </c>
      <c r="AZ21" s="347"/>
      <c r="BA21" s="347"/>
      <c r="BB21" s="347"/>
      <c r="BC21" s="347"/>
      <c r="BD21" s="347"/>
      <c r="BE21" s="347"/>
      <c r="BF21" s="347">
        <f>AY21+BM21-CC21</f>
        <v>27.57</v>
      </c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47"/>
      <c r="BR21" s="347"/>
      <c r="BS21" s="347"/>
      <c r="BT21" s="278"/>
      <c r="BU21" s="278"/>
      <c r="BV21" s="278"/>
      <c r="BW21" s="278"/>
      <c r="BX21" s="278"/>
      <c r="BY21" s="278"/>
      <c r="BZ21" s="278"/>
      <c r="CA21" s="278"/>
      <c r="CB21" s="278"/>
      <c r="CC21" s="346">
        <f>AR21*15.2/100</f>
        <v>4.56</v>
      </c>
      <c r="CD21" s="346"/>
      <c r="CE21" s="346"/>
      <c r="CF21" s="346"/>
      <c r="CG21" s="346"/>
      <c r="CH21" s="346"/>
      <c r="CI21" s="346"/>
      <c r="CJ21" s="346">
        <f>CC21</f>
        <v>4.56</v>
      </c>
      <c r="CK21" s="346"/>
      <c r="CL21" s="346"/>
      <c r="CM21" s="346"/>
      <c r="CN21" s="346"/>
      <c r="CO21" s="346"/>
      <c r="CP21" s="346"/>
      <c r="CQ21" s="360">
        <f aca="true" t="shared" si="2" ref="CQ21:CQ29">CC21-CJ21</f>
        <v>0</v>
      </c>
      <c r="CR21" s="360"/>
      <c r="CS21" s="360"/>
      <c r="CT21" s="360"/>
      <c r="CU21" s="360"/>
      <c r="CV21" s="360"/>
      <c r="CW21" s="360"/>
      <c r="CX21" s="360"/>
      <c r="CY21" s="280"/>
      <c r="CZ21" s="281"/>
      <c r="DA21" s="281"/>
      <c r="DB21" s="281"/>
      <c r="DC21" s="281"/>
      <c r="DD21" s="281"/>
      <c r="DE21" s="281"/>
      <c r="DF21" s="281"/>
      <c r="DG21" s="281"/>
      <c r="DH21" s="281"/>
      <c r="DI21" s="281"/>
      <c r="DJ21" s="195" t="str">
        <f aca="true" t="shared" si="3" ref="DJ21:DJ39">$BR$12</f>
        <v>Подлесная Л. С.</v>
      </c>
      <c r="DK21" s="196"/>
      <c r="DL21" s="196"/>
      <c r="DM21" s="196"/>
      <c r="DN21" s="196"/>
      <c r="DO21" s="196"/>
      <c r="DP21" s="196"/>
      <c r="DQ21" s="196"/>
      <c r="DR21" s="196"/>
      <c r="DS21" s="197"/>
      <c r="DT21" s="195" t="str">
        <f aca="true" t="shared" si="4" ref="DT21:DT39">$BR$12</f>
        <v>Подлесная Л. С.</v>
      </c>
      <c r="DU21" s="196"/>
      <c r="DV21" s="196"/>
      <c r="DW21" s="196"/>
      <c r="DX21" s="196"/>
      <c r="DY21" s="196"/>
      <c r="DZ21" s="196"/>
      <c r="EA21" s="196"/>
      <c r="EB21" s="196"/>
      <c r="EC21" s="197"/>
      <c r="ED21" s="280"/>
      <c r="EE21" s="281"/>
      <c r="EF21" s="281"/>
      <c r="EG21" s="281"/>
      <c r="EH21" s="281"/>
      <c r="EI21" s="281"/>
      <c r="EJ21" s="281"/>
      <c r="EK21" s="281"/>
      <c r="EL21" s="281"/>
      <c r="EM21" s="281"/>
      <c r="EN21" s="280"/>
      <c r="EO21" s="281"/>
      <c r="EP21" s="281"/>
      <c r="EQ21" s="281"/>
      <c r="ER21" s="281"/>
      <c r="ES21" s="281"/>
      <c r="ET21" s="281"/>
      <c r="EU21" s="281"/>
      <c r="EV21" s="281"/>
      <c r="EW21" s="281"/>
      <c r="EX21" s="280"/>
      <c r="EY21" s="281"/>
      <c r="EZ21" s="281"/>
      <c r="FA21" s="281"/>
      <c r="FB21" s="281"/>
      <c r="FC21" s="281"/>
      <c r="FD21" s="281"/>
      <c r="FE21" s="281"/>
      <c r="FF21" s="281"/>
      <c r="FG21" s="281"/>
      <c r="FH21" s="25"/>
      <c r="FI21" s="91" t="s">
        <v>86</v>
      </c>
      <c r="FJ21" s="62"/>
      <c r="FK21" s="65">
        <f>IF(FI21="Летний период",BV58,0)</f>
        <v>30</v>
      </c>
      <c r="FL21" s="66">
        <f>IF(FI21="зимний период",BV58,0)</f>
        <v>0</v>
      </c>
      <c r="FM21" s="67">
        <f>IF(FI21="",BV58,0)</f>
        <v>0</v>
      </c>
      <c r="FN21" s="86">
        <f>IF(FI21="Летний период",CG58,0)</f>
        <v>0</v>
      </c>
      <c r="FO21" s="84">
        <f>IF(FI21="зимний период",CG58,0)</f>
        <v>0</v>
      </c>
      <c r="FP21" s="67">
        <f>IF(FI21="",CG58,0)</f>
        <v>0</v>
      </c>
      <c r="FQ21" s="25"/>
      <c r="FR21" s="49">
        <f aca="true" t="shared" si="5" ref="FR21:FR39">HOUR(U21)</f>
        <v>8</v>
      </c>
      <c r="FS21" s="43">
        <f aca="true" t="shared" si="6" ref="FS21:FS39">MINUTE(U21)</f>
        <v>0</v>
      </c>
      <c r="FT21" s="43">
        <f aca="true" t="shared" si="7" ref="FT21:FT40">((FS21-FU21)/60)+FR21</f>
        <v>8</v>
      </c>
      <c r="FU21" s="50">
        <f aca="true" t="shared" si="8" ref="FU21:FU40">MOD(FS21,60)</f>
        <v>0</v>
      </c>
      <c r="FV21" s="1"/>
      <c r="FW21" s="118">
        <f>IF(FI21="зимний период",ROUND((BV58*$B$79/100)+(CG58*$B$80/100),2),IF(FI21="",ROUND((BV58*($AL$47*$AE$51+$AL$47)/100)+(CG58*($AL$47*$AE$52+$AL$47)/100),2),IF(FI21="летний период",ROUND((BV58*$B$83/100)+(CG58*$B$84/100),2))))</f>
        <v>4.56</v>
      </c>
      <c r="FX21" s="127">
        <f>IF(FI21="зимний период",ROUND((BV58*$B$79/100)+(CG58*$B$80/100),1),IF(FI21="",ROUND((BV58*($AL$47*$AE$51+$AL$47)/100)+(CG58*($AL$47*$AE$52+$AL$47)/100),1),IF(FI21="летний период",ROUND((BV58*$B$83/100)+(CG58*$B$84/100),1))))</f>
        <v>4.6</v>
      </c>
      <c r="FY21" s="133">
        <f>IF(AND(FW21-FX21&lt;0,$GA$40&lt;0),FW21-FX21,IF(AND(FW21-FX21&gt;0,$GA$40&gt;0),FW21-FX21,))</f>
        <v>0</v>
      </c>
      <c r="FZ21" s="109">
        <v>0</v>
      </c>
      <c r="GA21" s="128"/>
      <c r="GB21" s="36"/>
      <c r="GC21" s="36"/>
      <c r="GD21" s="36"/>
      <c r="GE21" s="36"/>
      <c r="GF21" s="36"/>
      <c r="GG21" s="36"/>
      <c r="GH21" s="36"/>
      <c r="GI21" s="36"/>
      <c r="GJ21" s="36"/>
    </row>
    <row r="22" spans="2:192" ht="19.5" customHeight="1" thickBot="1" thickTop="1">
      <c r="B22" s="248">
        <v>44106</v>
      </c>
      <c r="C22" s="249"/>
      <c r="D22" s="249"/>
      <c r="E22" s="249"/>
      <c r="F22" s="249"/>
      <c r="G22" s="249"/>
      <c r="H22" s="249"/>
      <c r="I22" s="283">
        <v>0.333333333333333</v>
      </c>
      <c r="J22" s="250"/>
      <c r="K22" s="250"/>
      <c r="L22" s="250"/>
      <c r="M22" s="250"/>
      <c r="N22" s="250"/>
      <c r="O22" s="250">
        <v>0.666666666666667</v>
      </c>
      <c r="P22" s="250"/>
      <c r="Q22" s="250"/>
      <c r="R22" s="250"/>
      <c r="S22" s="250"/>
      <c r="T22" s="250"/>
      <c r="U22" s="208">
        <f t="shared" si="0"/>
        <v>0.333333333333334</v>
      </c>
      <c r="V22" s="208"/>
      <c r="W22" s="208"/>
      <c r="X22" s="208"/>
      <c r="Y22" s="208"/>
      <c r="Z22" s="208"/>
      <c r="AA22" s="208"/>
      <c r="AB22" s="208"/>
      <c r="AC22" s="208"/>
      <c r="AD22" s="198">
        <f>AK21</f>
        <v>257978</v>
      </c>
      <c r="AE22" s="198"/>
      <c r="AF22" s="198"/>
      <c r="AG22" s="198"/>
      <c r="AH22" s="198"/>
      <c r="AI22" s="198"/>
      <c r="AJ22" s="198"/>
      <c r="AK22" s="279">
        <v>257998</v>
      </c>
      <c r="AL22" s="279"/>
      <c r="AM22" s="279"/>
      <c r="AN22" s="279"/>
      <c r="AO22" s="279"/>
      <c r="AP22" s="279"/>
      <c r="AQ22" s="279"/>
      <c r="AR22" s="209">
        <f t="shared" si="1"/>
        <v>20</v>
      </c>
      <c r="AS22" s="209"/>
      <c r="AT22" s="209"/>
      <c r="AU22" s="209"/>
      <c r="AV22" s="209"/>
      <c r="AW22" s="209"/>
      <c r="AX22" s="209"/>
      <c r="AY22" s="346">
        <f aca="true" t="shared" si="9" ref="AY22:AY32">IF(AR21=0,AY21+BM21,BF21)</f>
        <v>27.57</v>
      </c>
      <c r="AZ22" s="346"/>
      <c r="BA22" s="346"/>
      <c r="BB22" s="346"/>
      <c r="BC22" s="346"/>
      <c r="BD22" s="346"/>
      <c r="BE22" s="346"/>
      <c r="BF22" s="347">
        <f aca="true" t="shared" si="10" ref="BF22:BF37">AY22+BM22-CC22</f>
        <v>24.53</v>
      </c>
      <c r="BG22" s="347"/>
      <c r="BH22" s="347"/>
      <c r="BI22" s="347"/>
      <c r="BJ22" s="347"/>
      <c r="BK22" s="347"/>
      <c r="BL22" s="347"/>
      <c r="BM22" s="347"/>
      <c r="BN22" s="347"/>
      <c r="BO22" s="347"/>
      <c r="BP22" s="347"/>
      <c r="BQ22" s="347"/>
      <c r="BR22" s="347"/>
      <c r="BS22" s="347"/>
      <c r="BT22" s="278"/>
      <c r="BU22" s="278"/>
      <c r="BV22" s="278"/>
      <c r="BW22" s="278"/>
      <c r="BX22" s="278"/>
      <c r="BY22" s="278"/>
      <c r="BZ22" s="278"/>
      <c r="CA22" s="278"/>
      <c r="CB22" s="278"/>
      <c r="CC22" s="346">
        <f aca="true" t="shared" si="11" ref="CC22:CC37">AR22*15.2/100</f>
        <v>3.04</v>
      </c>
      <c r="CD22" s="346"/>
      <c r="CE22" s="346"/>
      <c r="CF22" s="346"/>
      <c r="CG22" s="346"/>
      <c r="CH22" s="346"/>
      <c r="CI22" s="346"/>
      <c r="CJ22" s="346">
        <f aca="true" t="shared" si="12" ref="CJ22:CJ37">CC22</f>
        <v>3.04</v>
      </c>
      <c r="CK22" s="346"/>
      <c r="CL22" s="346"/>
      <c r="CM22" s="346"/>
      <c r="CN22" s="346"/>
      <c r="CO22" s="346"/>
      <c r="CP22" s="346"/>
      <c r="CQ22" s="360">
        <f t="shared" si="2"/>
        <v>0</v>
      </c>
      <c r="CR22" s="360"/>
      <c r="CS22" s="360"/>
      <c r="CT22" s="360"/>
      <c r="CU22" s="360"/>
      <c r="CV22" s="360"/>
      <c r="CW22" s="360"/>
      <c r="CX22" s="360"/>
      <c r="CY22" s="280"/>
      <c r="CZ22" s="281"/>
      <c r="DA22" s="281"/>
      <c r="DB22" s="281"/>
      <c r="DC22" s="281"/>
      <c r="DD22" s="281"/>
      <c r="DE22" s="281"/>
      <c r="DF22" s="281"/>
      <c r="DG22" s="281"/>
      <c r="DH22" s="281"/>
      <c r="DI22" s="281"/>
      <c r="DJ22" s="195" t="str">
        <f t="shared" si="3"/>
        <v>Подлесная Л. С.</v>
      </c>
      <c r="DK22" s="196"/>
      <c r="DL22" s="196"/>
      <c r="DM22" s="196"/>
      <c r="DN22" s="196"/>
      <c r="DO22" s="196"/>
      <c r="DP22" s="196"/>
      <c r="DQ22" s="196"/>
      <c r="DR22" s="196"/>
      <c r="DS22" s="197"/>
      <c r="DT22" s="195" t="str">
        <f t="shared" si="4"/>
        <v>Подлесная Л. С.</v>
      </c>
      <c r="DU22" s="196"/>
      <c r="DV22" s="196"/>
      <c r="DW22" s="196"/>
      <c r="DX22" s="196"/>
      <c r="DY22" s="196"/>
      <c r="DZ22" s="196"/>
      <c r="EA22" s="196"/>
      <c r="EB22" s="196"/>
      <c r="EC22" s="197"/>
      <c r="ED22" s="280"/>
      <c r="EE22" s="281"/>
      <c r="EF22" s="281"/>
      <c r="EG22" s="281"/>
      <c r="EH22" s="281"/>
      <c r="EI22" s="281"/>
      <c r="EJ22" s="281"/>
      <c r="EK22" s="281"/>
      <c r="EL22" s="281"/>
      <c r="EM22" s="281"/>
      <c r="EN22" s="280"/>
      <c r="EO22" s="281"/>
      <c r="EP22" s="281"/>
      <c r="EQ22" s="281"/>
      <c r="ER22" s="281"/>
      <c r="ES22" s="281"/>
      <c r="ET22" s="281"/>
      <c r="EU22" s="281"/>
      <c r="EV22" s="281"/>
      <c r="EW22" s="281"/>
      <c r="EX22" s="281"/>
      <c r="EY22" s="281"/>
      <c r="EZ22" s="281"/>
      <c r="FA22" s="281"/>
      <c r="FB22" s="281"/>
      <c r="FC22" s="281"/>
      <c r="FD22" s="281"/>
      <c r="FE22" s="281"/>
      <c r="FF22" s="281"/>
      <c r="FG22" s="281"/>
      <c r="FH22" s="25"/>
      <c r="FI22" s="91" t="s">
        <v>86</v>
      </c>
      <c r="FJ22" s="62"/>
      <c r="FK22" s="65">
        <f>IF(FI22="Летний период",BV59,0)</f>
        <v>20</v>
      </c>
      <c r="FL22" s="66">
        <f>IF(FI22="зимний период",BV59,0)</f>
        <v>0</v>
      </c>
      <c r="FM22" s="67">
        <f>IF(FI22="",BV59,0)</f>
        <v>0</v>
      </c>
      <c r="FN22" s="86">
        <f>IF(FI22="Летний период",CG59,0)</f>
        <v>0</v>
      </c>
      <c r="FO22" s="84">
        <f>IF(FI22="зимний период",CG59,0)</f>
        <v>0</v>
      </c>
      <c r="FP22" s="67">
        <f>IF(FI22="",CG59,0)</f>
        <v>0</v>
      </c>
      <c r="FQ22" s="25"/>
      <c r="FR22" s="47">
        <f t="shared" si="5"/>
        <v>8</v>
      </c>
      <c r="FS22" s="41">
        <f t="shared" si="6"/>
        <v>0</v>
      </c>
      <c r="FT22" s="41">
        <f t="shared" si="7"/>
        <v>8</v>
      </c>
      <c r="FU22" s="48">
        <f t="shared" si="8"/>
        <v>0</v>
      </c>
      <c r="FV22" s="1"/>
      <c r="FW22" s="108">
        <f>IF(FI22="зимний период",ROUND((BV59*$B$79/100)+(CG59*$B$80/100),2),IF(FI22="",ROUND((BV59*($AL$47*$AE$51+$AL$47)/100)+(CG59*($AL$47*$AE$52+$AL$47)/100),2),IF(FI22="летний период",ROUND((BV59*$B$83/100)+(CG59*$B$84/100),2))))</f>
        <v>3.04</v>
      </c>
      <c r="FX22" s="127">
        <f>IF(FI22="зимний период",ROUND((BV59*$B$79/100)+(CG59*$B$80/100),1),IF(FI22="",ROUND((BV59*($AL$47*$AE$51+$AL$47)/100)+(CG59*($AL$47*$AE$52+$AL$47)/100),1),IF(FI22="летний период",ROUND((BV59*$B$83/100)+(CG59*$B$84/100),1))))</f>
        <v>3</v>
      </c>
      <c r="FY22" s="133">
        <f>IF(AND(FW22-FX22&lt;0,$GA$40&lt;0),FW22-FX22,IF(AND(FW22-FX22&gt;0,$GA$40&gt;0),FW22-FX22,))</f>
        <v>0.04</v>
      </c>
      <c r="FZ22" s="110">
        <v>0</v>
      </c>
      <c r="GA22" s="128"/>
      <c r="GB22" s="36"/>
      <c r="GC22" s="36"/>
      <c r="GD22" s="36"/>
      <c r="GE22" s="36"/>
      <c r="GF22" s="36"/>
      <c r="GG22" s="36"/>
      <c r="GH22" s="36"/>
      <c r="GI22" s="36"/>
      <c r="GJ22" s="36"/>
    </row>
    <row r="23" spans="2:192" ht="19.5" customHeight="1" thickBot="1" thickTop="1">
      <c r="B23" s="248">
        <v>44109</v>
      </c>
      <c r="C23" s="249"/>
      <c r="D23" s="249"/>
      <c r="E23" s="249"/>
      <c r="F23" s="249"/>
      <c r="G23" s="249"/>
      <c r="H23" s="249"/>
      <c r="I23" s="283">
        <v>0.333333333333333</v>
      </c>
      <c r="J23" s="250"/>
      <c r="K23" s="250"/>
      <c r="L23" s="250"/>
      <c r="M23" s="250"/>
      <c r="N23" s="250"/>
      <c r="O23" s="250">
        <v>0.666666666666667</v>
      </c>
      <c r="P23" s="250"/>
      <c r="Q23" s="250"/>
      <c r="R23" s="250"/>
      <c r="S23" s="250"/>
      <c r="T23" s="250"/>
      <c r="U23" s="208">
        <f t="shared" si="0"/>
        <v>0.333333333333334</v>
      </c>
      <c r="V23" s="208"/>
      <c r="W23" s="208"/>
      <c r="X23" s="208"/>
      <c r="Y23" s="208"/>
      <c r="Z23" s="208"/>
      <c r="AA23" s="208"/>
      <c r="AB23" s="208"/>
      <c r="AC23" s="208"/>
      <c r="AD23" s="198">
        <f aca="true" t="shared" si="13" ref="AD23:AD36">AK22</f>
        <v>257998</v>
      </c>
      <c r="AE23" s="198"/>
      <c r="AF23" s="198"/>
      <c r="AG23" s="198"/>
      <c r="AH23" s="198"/>
      <c r="AI23" s="198"/>
      <c r="AJ23" s="198"/>
      <c r="AK23" s="279">
        <v>258023</v>
      </c>
      <c r="AL23" s="279"/>
      <c r="AM23" s="279"/>
      <c r="AN23" s="279"/>
      <c r="AO23" s="279"/>
      <c r="AP23" s="279"/>
      <c r="AQ23" s="279"/>
      <c r="AR23" s="209">
        <f t="shared" si="1"/>
        <v>25</v>
      </c>
      <c r="AS23" s="209"/>
      <c r="AT23" s="209"/>
      <c r="AU23" s="209"/>
      <c r="AV23" s="209"/>
      <c r="AW23" s="209"/>
      <c r="AX23" s="209"/>
      <c r="AY23" s="346">
        <f t="shared" si="9"/>
        <v>24.53</v>
      </c>
      <c r="AZ23" s="346"/>
      <c r="BA23" s="346"/>
      <c r="BB23" s="346"/>
      <c r="BC23" s="346"/>
      <c r="BD23" s="346"/>
      <c r="BE23" s="346"/>
      <c r="BF23" s="347">
        <f t="shared" si="10"/>
        <v>20.73</v>
      </c>
      <c r="BG23" s="347"/>
      <c r="BH23" s="347"/>
      <c r="BI23" s="347"/>
      <c r="BJ23" s="347"/>
      <c r="BK23" s="347"/>
      <c r="BL23" s="347"/>
      <c r="BM23" s="347"/>
      <c r="BN23" s="347"/>
      <c r="BO23" s="347"/>
      <c r="BP23" s="347"/>
      <c r="BQ23" s="347"/>
      <c r="BR23" s="347"/>
      <c r="BS23" s="347"/>
      <c r="BT23" s="278"/>
      <c r="BU23" s="278"/>
      <c r="BV23" s="278"/>
      <c r="BW23" s="278"/>
      <c r="BX23" s="278"/>
      <c r="BY23" s="278"/>
      <c r="BZ23" s="278"/>
      <c r="CA23" s="278"/>
      <c r="CB23" s="278"/>
      <c r="CC23" s="346">
        <f t="shared" si="11"/>
        <v>3.8</v>
      </c>
      <c r="CD23" s="346"/>
      <c r="CE23" s="346"/>
      <c r="CF23" s="346"/>
      <c r="CG23" s="346"/>
      <c r="CH23" s="346"/>
      <c r="CI23" s="346"/>
      <c r="CJ23" s="346">
        <f t="shared" si="12"/>
        <v>3.8</v>
      </c>
      <c r="CK23" s="346"/>
      <c r="CL23" s="346"/>
      <c r="CM23" s="346"/>
      <c r="CN23" s="346"/>
      <c r="CO23" s="346"/>
      <c r="CP23" s="346"/>
      <c r="CQ23" s="360">
        <f t="shared" si="2"/>
        <v>0</v>
      </c>
      <c r="CR23" s="360"/>
      <c r="CS23" s="360"/>
      <c r="CT23" s="360"/>
      <c r="CU23" s="360"/>
      <c r="CV23" s="360"/>
      <c r="CW23" s="360"/>
      <c r="CX23" s="360"/>
      <c r="CY23" s="280"/>
      <c r="CZ23" s="281"/>
      <c r="DA23" s="281"/>
      <c r="DB23" s="281"/>
      <c r="DC23" s="281"/>
      <c r="DD23" s="281"/>
      <c r="DE23" s="281"/>
      <c r="DF23" s="281"/>
      <c r="DG23" s="281"/>
      <c r="DH23" s="281"/>
      <c r="DI23" s="281"/>
      <c r="DJ23" s="195" t="str">
        <f t="shared" si="3"/>
        <v>Подлесная Л. С.</v>
      </c>
      <c r="DK23" s="196"/>
      <c r="DL23" s="196"/>
      <c r="DM23" s="196"/>
      <c r="DN23" s="196"/>
      <c r="DO23" s="196"/>
      <c r="DP23" s="196"/>
      <c r="DQ23" s="196"/>
      <c r="DR23" s="196"/>
      <c r="DS23" s="197"/>
      <c r="DT23" s="195" t="str">
        <f t="shared" si="4"/>
        <v>Подлесная Л. С.</v>
      </c>
      <c r="DU23" s="196"/>
      <c r="DV23" s="196"/>
      <c r="DW23" s="196"/>
      <c r="DX23" s="196"/>
      <c r="DY23" s="196"/>
      <c r="DZ23" s="196"/>
      <c r="EA23" s="196"/>
      <c r="EB23" s="196"/>
      <c r="EC23" s="197"/>
      <c r="ED23" s="280"/>
      <c r="EE23" s="281"/>
      <c r="EF23" s="281"/>
      <c r="EG23" s="281"/>
      <c r="EH23" s="281"/>
      <c r="EI23" s="281"/>
      <c r="EJ23" s="281"/>
      <c r="EK23" s="281"/>
      <c r="EL23" s="281"/>
      <c r="EM23" s="281"/>
      <c r="EN23" s="280"/>
      <c r="EO23" s="281"/>
      <c r="EP23" s="281"/>
      <c r="EQ23" s="281"/>
      <c r="ER23" s="281"/>
      <c r="ES23" s="281"/>
      <c r="ET23" s="281"/>
      <c r="EU23" s="281"/>
      <c r="EV23" s="281"/>
      <c r="EW23" s="281"/>
      <c r="EX23" s="281"/>
      <c r="EY23" s="281"/>
      <c r="EZ23" s="281"/>
      <c r="FA23" s="281"/>
      <c r="FB23" s="281"/>
      <c r="FC23" s="281"/>
      <c r="FD23" s="281"/>
      <c r="FE23" s="281"/>
      <c r="FF23" s="281"/>
      <c r="FG23" s="281"/>
      <c r="FH23" s="25"/>
      <c r="FI23" s="91" t="s">
        <v>86</v>
      </c>
      <c r="FJ23" s="62"/>
      <c r="FK23" s="65">
        <f>IF(FI23="Летний период",BV60,0)</f>
        <v>25</v>
      </c>
      <c r="FL23" s="66">
        <f>IF(FI23="зимний период",BV60,0)</f>
        <v>0</v>
      </c>
      <c r="FM23" s="67">
        <f>IF(FI23="",BV60,0)</f>
        <v>0</v>
      </c>
      <c r="FN23" s="86">
        <f>IF(FI23="Летний период",CG60,0)</f>
        <v>0</v>
      </c>
      <c r="FO23" s="84">
        <f>IF(FI23="зимний период",CG60,0)</f>
        <v>0</v>
      </c>
      <c r="FP23" s="67">
        <f>IF(FI23="",CG60,0)</f>
        <v>0</v>
      </c>
      <c r="FQ23" s="25"/>
      <c r="FR23" s="47">
        <f t="shared" si="5"/>
        <v>8</v>
      </c>
      <c r="FS23" s="41">
        <f t="shared" si="6"/>
        <v>0</v>
      </c>
      <c r="FT23" s="41">
        <f t="shared" si="7"/>
        <v>8</v>
      </c>
      <c r="FU23" s="48">
        <f t="shared" si="8"/>
        <v>0</v>
      </c>
      <c r="FV23" s="1"/>
      <c r="FW23" s="108">
        <f>IF(FI23="зимний период",ROUND((BV60*$B$79/100)+(CG60*$B$80/100),2),IF(FI23="",ROUND((BV60*($AL$47*$AE$51+$AL$47)/100)+(CG60*($AL$47*$AE$52+$AL$47)/100),2),IF(FI23="летний период",ROUND((BV60*$B$83/100)+(CG60*$B$84/100),2))))</f>
        <v>3.8</v>
      </c>
      <c r="FX23" s="127">
        <f>IF(FI23="зимний период",ROUND((BV60*$B$79/100)+(CG60*$B$80/100),1),IF(FI23="",ROUND((BV60*($AL$47*$AE$51+$AL$47)/100)+(CG60*($AL$47*$AE$52+$AL$47)/100),1),IF(FI23="летний период",ROUND((BV60*$B$83/100)+(CG60*$B$84/100),1))))</f>
        <v>3.8</v>
      </c>
      <c r="FY23" s="133">
        <f>IF(AND(FW23-FX23&lt;0,$GA$40&lt;0),FW23-FX23,IF(AND(FW23-FX23&gt;0,$GA$40&gt;0),FW23-FX23,))</f>
        <v>0</v>
      </c>
      <c r="FZ23" s="110">
        <v>0</v>
      </c>
      <c r="GA23" s="128"/>
      <c r="GB23" s="36"/>
      <c r="GC23" s="36"/>
      <c r="GD23" s="36"/>
      <c r="GE23" s="36"/>
      <c r="GF23" s="36"/>
      <c r="GG23" s="36"/>
      <c r="GH23" s="36"/>
      <c r="GI23" s="36"/>
      <c r="GJ23" s="36"/>
    </row>
    <row r="24" spans="2:192" ht="19.5" customHeight="1" thickBot="1" thickTop="1">
      <c r="B24" s="248">
        <v>44110</v>
      </c>
      <c r="C24" s="249"/>
      <c r="D24" s="249"/>
      <c r="E24" s="249"/>
      <c r="F24" s="249"/>
      <c r="G24" s="249"/>
      <c r="H24" s="249"/>
      <c r="I24" s="283">
        <v>0.333333333333333</v>
      </c>
      <c r="J24" s="250"/>
      <c r="K24" s="250"/>
      <c r="L24" s="250"/>
      <c r="M24" s="250"/>
      <c r="N24" s="250"/>
      <c r="O24" s="250">
        <v>0.666666666666667</v>
      </c>
      <c r="P24" s="250"/>
      <c r="Q24" s="250"/>
      <c r="R24" s="250"/>
      <c r="S24" s="250"/>
      <c r="T24" s="250"/>
      <c r="U24" s="208">
        <f t="shared" si="0"/>
        <v>0.333333333333334</v>
      </c>
      <c r="V24" s="208"/>
      <c r="W24" s="208"/>
      <c r="X24" s="208"/>
      <c r="Y24" s="208"/>
      <c r="Z24" s="208"/>
      <c r="AA24" s="208"/>
      <c r="AB24" s="208"/>
      <c r="AC24" s="208"/>
      <c r="AD24" s="198">
        <f t="shared" si="13"/>
        <v>258023</v>
      </c>
      <c r="AE24" s="198"/>
      <c r="AF24" s="198"/>
      <c r="AG24" s="198"/>
      <c r="AH24" s="198"/>
      <c r="AI24" s="198"/>
      <c r="AJ24" s="198"/>
      <c r="AK24" s="279">
        <v>258043</v>
      </c>
      <c r="AL24" s="279"/>
      <c r="AM24" s="279"/>
      <c r="AN24" s="279"/>
      <c r="AO24" s="279"/>
      <c r="AP24" s="279"/>
      <c r="AQ24" s="279"/>
      <c r="AR24" s="209">
        <f t="shared" si="1"/>
        <v>20</v>
      </c>
      <c r="AS24" s="209"/>
      <c r="AT24" s="209"/>
      <c r="AU24" s="209"/>
      <c r="AV24" s="209"/>
      <c r="AW24" s="209"/>
      <c r="AX24" s="209"/>
      <c r="AY24" s="346">
        <f t="shared" si="9"/>
        <v>20.73</v>
      </c>
      <c r="AZ24" s="346"/>
      <c r="BA24" s="346"/>
      <c r="BB24" s="346"/>
      <c r="BC24" s="346"/>
      <c r="BD24" s="346"/>
      <c r="BE24" s="346"/>
      <c r="BF24" s="347">
        <f t="shared" si="10"/>
        <v>17.69</v>
      </c>
      <c r="BG24" s="347"/>
      <c r="BH24" s="347"/>
      <c r="BI24" s="347"/>
      <c r="BJ24" s="347"/>
      <c r="BK24" s="347"/>
      <c r="BL24" s="347"/>
      <c r="BM24" s="347"/>
      <c r="BN24" s="347"/>
      <c r="BO24" s="347"/>
      <c r="BP24" s="347"/>
      <c r="BQ24" s="347"/>
      <c r="BR24" s="347"/>
      <c r="BS24" s="347"/>
      <c r="BT24" s="278"/>
      <c r="BU24" s="278"/>
      <c r="BV24" s="278"/>
      <c r="BW24" s="278"/>
      <c r="BX24" s="278"/>
      <c r="BY24" s="278"/>
      <c r="BZ24" s="278"/>
      <c r="CA24" s="278"/>
      <c r="CB24" s="278"/>
      <c r="CC24" s="346">
        <f t="shared" si="11"/>
        <v>3.04</v>
      </c>
      <c r="CD24" s="346"/>
      <c r="CE24" s="346"/>
      <c r="CF24" s="346"/>
      <c r="CG24" s="346"/>
      <c r="CH24" s="346"/>
      <c r="CI24" s="346"/>
      <c r="CJ24" s="346">
        <f t="shared" si="12"/>
        <v>3.04</v>
      </c>
      <c r="CK24" s="346"/>
      <c r="CL24" s="346"/>
      <c r="CM24" s="346"/>
      <c r="CN24" s="346"/>
      <c r="CO24" s="346"/>
      <c r="CP24" s="346"/>
      <c r="CQ24" s="360">
        <f t="shared" si="2"/>
        <v>0</v>
      </c>
      <c r="CR24" s="360"/>
      <c r="CS24" s="360"/>
      <c r="CT24" s="360"/>
      <c r="CU24" s="360"/>
      <c r="CV24" s="360"/>
      <c r="CW24" s="360"/>
      <c r="CX24" s="360"/>
      <c r="CY24" s="280"/>
      <c r="CZ24" s="281"/>
      <c r="DA24" s="281"/>
      <c r="DB24" s="281"/>
      <c r="DC24" s="281"/>
      <c r="DD24" s="281"/>
      <c r="DE24" s="281"/>
      <c r="DF24" s="281"/>
      <c r="DG24" s="281"/>
      <c r="DH24" s="281"/>
      <c r="DI24" s="281"/>
      <c r="DJ24" s="195" t="str">
        <f t="shared" si="3"/>
        <v>Подлесная Л. С.</v>
      </c>
      <c r="DK24" s="196"/>
      <c r="DL24" s="196"/>
      <c r="DM24" s="196"/>
      <c r="DN24" s="196"/>
      <c r="DO24" s="196"/>
      <c r="DP24" s="196"/>
      <c r="DQ24" s="196"/>
      <c r="DR24" s="196"/>
      <c r="DS24" s="197"/>
      <c r="DT24" s="195" t="str">
        <f t="shared" si="4"/>
        <v>Подлесная Л. С.</v>
      </c>
      <c r="DU24" s="196"/>
      <c r="DV24" s="196"/>
      <c r="DW24" s="196"/>
      <c r="DX24" s="196"/>
      <c r="DY24" s="196"/>
      <c r="DZ24" s="196"/>
      <c r="EA24" s="196"/>
      <c r="EB24" s="196"/>
      <c r="EC24" s="197"/>
      <c r="ED24" s="280"/>
      <c r="EE24" s="281"/>
      <c r="EF24" s="281"/>
      <c r="EG24" s="281"/>
      <c r="EH24" s="281"/>
      <c r="EI24" s="281"/>
      <c r="EJ24" s="281"/>
      <c r="EK24" s="281"/>
      <c r="EL24" s="281"/>
      <c r="EM24" s="281"/>
      <c r="EN24" s="280"/>
      <c r="EO24" s="281"/>
      <c r="EP24" s="281"/>
      <c r="EQ24" s="281"/>
      <c r="ER24" s="281"/>
      <c r="ES24" s="281"/>
      <c r="ET24" s="281"/>
      <c r="EU24" s="281"/>
      <c r="EV24" s="281"/>
      <c r="EW24" s="281"/>
      <c r="EX24" s="281"/>
      <c r="EY24" s="281"/>
      <c r="EZ24" s="281"/>
      <c r="FA24" s="281"/>
      <c r="FB24" s="281"/>
      <c r="FC24" s="281"/>
      <c r="FD24" s="281"/>
      <c r="FE24" s="281"/>
      <c r="FF24" s="281"/>
      <c r="FG24" s="281"/>
      <c r="FH24" s="25"/>
      <c r="FI24" s="91" t="s">
        <v>86</v>
      </c>
      <c r="FJ24" s="62"/>
      <c r="FK24" s="65">
        <f>IF(FI24="Летний период",BV61,0)</f>
        <v>20</v>
      </c>
      <c r="FL24" s="66">
        <f>IF(FI24="зимний период",BV61,0)</f>
        <v>0</v>
      </c>
      <c r="FM24" s="67">
        <f>IF(FI24="",BV61,0)</f>
        <v>0</v>
      </c>
      <c r="FN24" s="86">
        <f>IF(FI24="Летний период",CG61,0)</f>
        <v>0</v>
      </c>
      <c r="FO24" s="84">
        <f>IF(FI24="зимний период",CG61,0)</f>
        <v>0</v>
      </c>
      <c r="FP24" s="67">
        <f>IF(FI24="",CG61,0)</f>
        <v>0</v>
      </c>
      <c r="FQ24" s="25"/>
      <c r="FR24" s="47">
        <f t="shared" si="5"/>
        <v>8</v>
      </c>
      <c r="FS24" s="41">
        <f t="shared" si="6"/>
        <v>0</v>
      </c>
      <c r="FT24" s="41">
        <f t="shared" si="7"/>
        <v>8</v>
      </c>
      <c r="FU24" s="48">
        <f t="shared" si="8"/>
        <v>0</v>
      </c>
      <c r="FV24" s="1"/>
      <c r="FW24" s="108">
        <f>IF(FI24="зимний период",ROUND((BV61*$B$79/100)+(CG61*$B$80/100),2),IF(FI24="",ROUND((BV61*($AL$47*$AE$51+$AL$47)/100)+(CG61*($AL$47*$AE$52+$AL$47)/100),2),IF(FI24="летний период",ROUND((BV61*$B$83/100)+(CG61*$B$84/100),2))))</f>
        <v>3.04</v>
      </c>
      <c r="FX24" s="127">
        <f>IF(FI24="зимний период",ROUND((BV61*$B$79/100)+(CG61*$B$80/100),1),IF(FI24="",ROUND((BV61*($AL$47*$AE$51+$AL$47)/100)+(CG61*($AL$47*$AE$52+$AL$47)/100),1),IF(FI24="летний период",ROUND((BV61*$B$83/100)+(CG61*$B$84/100),1))))</f>
        <v>3</v>
      </c>
      <c r="FY24" s="133">
        <f>IF(AND(FW24-FX24&lt;0,$GA$40&lt;0),FW24-FX24,IF(AND(FW24-FX24&gt;0,$GA$40&gt;0),FW24-FX24,))</f>
        <v>0.04</v>
      </c>
      <c r="FZ24" s="110">
        <v>0</v>
      </c>
      <c r="GA24" s="128"/>
      <c r="GB24" s="36"/>
      <c r="GC24" s="36"/>
      <c r="GD24" s="36"/>
      <c r="GE24" s="36"/>
      <c r="GF24" s="36"/>
      <c r="GG24" s="36"/>
      <c r="GH24" s="36"/>
      <c r="GI24" s="36"/>
      <c r="GJ24" s="36"/>
    </row>
    <row r="25" spans="2:192" ht="19.5" customHeight="1" thickBot="1" thickTop="1">
      <c r="B25" s="248">
        <v>44111</v>
      </c>
      <c r="C25" s="249"/>
      <c r="D25" s="249"/>
      <c r="E25" s="249"/>
      <c r="F25" s="249"/>
      <c r="G25" s="249"/>
      <c r="H25" s="249"/>
      <c r="I25" s="283">
        <v>0.333333333333333</v>
      </c>
      <c r="J25" s="250"/>
      <c r="K25" s="250"/>
      <c r="L25" s="250"/>
      <c r="M25" s="250"/>
      <c r="N25" s="250"/>
      <c r="O25" s="250">
        <v>0.666666666666667</v>
      </c>
      <c r="P25" s="250"/>
      <c r="Q25" s="250"/>
      <c r="R25" s="250"/>
      <c r="S25" s="250"/>
      <c r="T25" s="250"/>
      <c r="U25" s="208">
        <f t="shared" si="0"/>
        <v>0.333333333333334</v>
      </c>
      <c r="V25" s="208"/>
      <c r="W25" s="208"/>
      <c r="X25" s="208"/>
      <c r="Y25" s="208"/>
      <c r="Z25" s="208"/>
      <c r="AA25" s="208"/>
      <c r="AB25" s="208"/>
      <c r="AC25" s="208"/>
      <c r="AD25" s="198">
        <f t="shared" si="13"/>
        <v>258043</v>
      </c>
      <c r="AE25" s="198"/>
      <c r="AF25" s="198"/>
      <c r="AG25" s="198"/>
      <c r="AH25" s="198"/>
      <c r="AI25" s="198"/>
      <c r="AJ25" s="198"/>
      <c r="AK25" s="279">
        <v>258073</v>
      </c>
      <c r="AL25" s="279"/>
      <c r="AM25" s="279"/>
      <c r="AN25" s="279"/>
      <c r="AO25" s="279"/>
      <c r="AP25" s="279"/>
      <c r="AQ25" s="279"/>
      <c r="AR25" s="209">
        <f t="shared" si="1"/>
        <v>30</v>
      </c>
      <c r="AS25" s="209"/>
      <c r="AT25" s="209"/>
      <c r="AU25" s="209"/>
      <c r="AV25" s="209"/>
      <c r="AW25" s="209"/>
      <c r="AX25" s="209"/>
      <c r="AY25" s="346">
        <f t="shared" si="9"/>
        <v>17.69</v>
      </c>
      <c r="AZ25" s="346"/>
      <c r="BA25" s="346"/>
      <c r="BB25" s="346"/>
      <c r="BC25" s="346"/>
      <c r="BD25" s="346"/>
      <c r="BE25" s="346"/>
      <c r="BF25" s="347">
        <f t="shared" si="10"/>
        <v>13.13</v>
      </c>
      <c r="BG25" s="347"/>
      <c r="BH25" s="347"/>
      <c r="BI25" s="347"/>
      <c r="BJ25" s="347"/>
      <c r="BK25" s="347"/>
      <c r="BL25" s="347"/>
      <c r="BM25" s="347"/>
      <c r="BN25" s="347"/>
      <c r="BO25" s="347"/>
      <c r="BP25" s="347"/>
      <c r="BQ25" s="347"/>
      <c r="BR25" s="347"/>
      <c r="BS25" s="347"/>
      <c r="BT25" s="278"/>
      <c r="BU25" s="278"/>
      <c r="BV25" s="278"/>
      <c r="BW25" s="278"/>
      <c r="BX25" s="278"/>
      <c r="BY25" s="278"/>
      <c r="BZ25" s="278"/>
      <c r="CA25" s="278"/>
      <c r="CB25" s="278"/>
      <c r="CC25" s="346">
        <f t="shared" si="11"/>
        <v>4.56</v>
      </c>
      <c r="CD25" s="346"/>
      <c r="CE25" s="346"/>
      <c r="CF25" s="346"/>
      <c r="CG25" s="346"/>
      <c r="CH25" s="346"/>
      <c r="CI25" s="346"/>
      <c r="CJ25" s="346">
        <f t="shared" si="12"/>
        <v>4.56</v>
      </c>
      <c r="CK25" s="346"/>
      <c r="CL25" s="346"/>
      <c r="CM25" s="346"/>
      <c r="CN25" s="346"/>
      <c r="CO25" s="346"/>
      <c r="CP25" s="346"/>
      <c r="CQ25" s="360">
        <f t="shared" si="2"/>
        <v>0</v>
      </c>
      <c r="CR25" s="360"/>
      <c r="CS25" s="360"/>
      <c r="CT25" s="360"/>
      <c r="CU25" s="360"/>
      <c r="CV25" s="360"/>
      <c r="CW25" s="360"/>
      <c r="CX25" s="360"/>
      <c r="CY25" s="280"/>
      <c r="CZ25" s="281"/>
      <c r="DA25" s="281"/>
      <c r="DB25" s="281"/>
      <c r="DC25" s="281"/>
      <c r="DD25" s="281"/>
      <c r="DE25" s="281"/>
      <c r="DF25" s="281"/>
      <c r="DG25" s="281"/>
      <c r="DH25" s="281"/>
      <c r="DI25" s="281"/>
      <c r="DJ25" s="195" t="str">
        <f t="shared" si="3"/>
        <v>Подлесная Л. С.</v>
      </c>
      <c r="DK25" s="196"/>
      <c r="DL25" s="196"/>
      <c r="DM25" s="196"/>
      <c r="DN25" s="196"/>
      <c r="DO25" s="196"/>
      <c r="DP25" s="196"/>
      <c r="DQ25" s="196"/>
      <c r="DR25" s="196"/>
      <c r="DS25" s="197"/>
      <c r="DT25" s="195" t="str">
        <f t="shared" si="4"/>
        <v>Подлесная Л. С.</v>
      </c>
      <c r="DU25" s="196"/>
      <c r="DV25" s="196"/>
      <c r="DW25" s="196"/>
      <c r="DX25" s="196"/>
      <c r="DY25" s="196"/>
      <c r="DZ25" s="196"/>
      <c r="EA25" s="196"/>
      <c r="EB25" s="196"/>
      <c r="EC25" s="197"/>
      <c r="ED25" s="280"/>
      <c r="EE25" s="281"/>
      <c r="EF25" s="281"/>
      <c r="EG25" s="281"/>
      <c r="EH25" s="281"/>
      <c r="EI25" s="281"/>
      <c r="EJ25" s="281"/>
      <c r="EK25" s="281"/>
      <c r="EL25" s="281"/>
      <c r="EM25" s="281"/>
      <c r="EN25" s="280"/>
      <c r="EO25" s="281"/>
      <c r="EP25" s="281"/>
      <c r="EQ25" s="281"/>
      <c r="ER25" s="281"/>
      <c r="ES25" s="281"/>
      <c r="ET25" s="281"/>
      <c r="EU25" s="281"/>
      <c r="EV25" s="281"/>
      <c r="EW25" s="281"/>
      <c r="EX25" s="281"/>
      <c r="EY25" s="281"/>
      <c r="EZ25" s="281"/>
      <c r="FA25" s="281"/>
      <c r="FB25" s="281"/>
      <c r="FC25" s="281"/>
      <c r="FD25" s="281"/>
      <c r="FE25" s="281"/>
      <c r="FF25" s="281"/>
      <c r="FG25" s="281"/>
      <c r="FH25" s="25"/>
      <c r="FI25" s="91" t="s">
        <v>86</v>
      </c>
      <c r="FJ25" s="62"/>
      <c r="FK25" s="65">
        <f>IF(FI25="Летний период",BV62,0)</f>
        <v>30</v>
      </c>
      <c r="FL25" s="66">
        <f>IF(FI25="зимний период",BV62,0)</f>
        <v>0</v>
      </c>
      <c r="FM25" s="67">
        <f>IF(FI25="",BV62,0)</f>
        <v>0</v>
      </c>
      <c r="FN25" s="86">
        <f>IF(FI25="Летний период",CG62,0)</f>
        <v>0</v>
      </c>
      <c r="FO25" s="84">
        <f>IF(FI25="зимний период",CG62,0)</f>
        <v>0</v>
      </c>
      <c r="FP25" s="67">
        <f>IF(FI25="",CG62,0)</f>
        <v>0</v>
      </c>
      <c r="FQ25" s="25"/>
      <c r="FR25" s="47">
        <f t="shared" si="5"/>
        <v>8</v>
      </c>
      <c r="FS25" s="41">
        <f t="shared" si="6"/>
        <v>0</v>
      </c>
      <c r="FT25" s="41">
        <f t="shared" si="7"/>
        <v>8</v>
      </c>
      <c r="FU25" s="48">
        <f t="shared" si="8"/>
        <v>0</v>
      </c>
      <c r="FV25" s="1"/>
      <c r="FW25" s="108">
        <f>IF(FI25="зимний период",ROUND((BV62*$B$79/100)+(CG62*$B$80/100),2),IF(FI25="",ROUND((BV62*($AL$47*$AE$51+$AL$47)/100)+(CG62*($AL$47*$AE$52+$AL$47)/100),2),IF(FI25="летний период",ROUND((BV62*$B$83/100)+(CG62*$B$84/100),2))))</f>
        <v>4.56</v>
      </c>
      <c r="FX25" s="127">
        <f>IF(FI25="зимний период",ROUND((BV62*$B$79/100)+(CG62*$B$80/100),1),IF(FI25="",ROUND((BV62*($AL$47*$AE$51+$AL$47)/100)+(CG62*($AL$47*$AE$52+$AL$47)/100),1),IF(FI25="летний период",ROUND((BV62*$B$83/100)+(CG62*$B$84/100),1))))</f>
        <v>4.6</v>
      </c>
      <c r="FY25" s="133">
        <f>IF(AND(FW25-FX25&lt;0,$GA$40&lt;0),FW25-FX25,IF(AND(FW25-FX25&gt;0,$GA$40&gt;0),FW25-FX25,))</f>
        <v>0</v>
      </c>
      <c r="FZ25" s="110">
        <v>0</v>
      </c>
      <c r="GA25" s="128"/>
      <c r="GB25" s="36"/>
      <c r="GC25" s="36"/>
      <c r="GD25" s="36"/>
      <c r="GE25" s="36"/>
      <c r="GF25" s="36"/>
      <c r="GG25" s="36"/>
      <c r="GH25" s="36"/>
      <c r="GI25" s="36"/>
      <c r="GJ25" s="36"/>
    </row>
    <row r="26" spans="2:192" ht="19.5" customHeight="1" thickBot="1" thickTop="1">
      <c r="B26" s="248">
        <v>44112</v>
      </c>
      <c r="C26" s="249"/>
      <c r="D26" s="249"/>
      <c r="E26" s="249"/>
      <c r="F26" s="249"/>
      <c r="G26" s="249"/>
      <c r="H26" s="249"/>
      <c r="I26" s="283">
        <v>0.333333333333333</v>
      </c>
      <c r="J26" s="250"/>
      <c r="K26" s="250"/>
      <c r="L26" s="250"/>
      <c r="M26" s="250"/>
      <c r="N26" s="250"/>
      <c r="O26" s="250">
        <v>0.666666666666667</v>
      </c>
      <c r="P26" s="250"/>
      <c r="Q26" s="250"/>
      <c r="R26" s="250"/>
      <c r="S26" s="250"/>
      <c r="T26" s="250"/>
      <c r="U26" s="208">
        <f t="shared" si="0"/>
        <v>0.333333333333334</v>
      </c>
      <c r="V26" s="208"/>
      <c r="W26" s="208"/>
      <c r="X26" s="208"/>
      <c r="Y26" s="208"/>
      <c r="Z26" s="208"/>
      <c r="AA26" s="208"/>
      <c r="AB26" s="208"/>
      <c r="AC26" s="208"/>
      <c r="AD26" s="198">
        <f t="shared" si="13"/>
        <v>258073</v>
      </c>
      <c r="AE26" s="198"/>
      <c r="AF26" s="198"/>
      <c r="AG26" s="198"/>
      <c r="AH26" s="198"/>
      <c r="AI26" s="198"/>
      <c r="AJ26" s="198"/>
      <c r="AK26" s="279">
        <v>258103</v>
      </c>
      <c r="AL26" s="279"/>
      <c r="AM26" s="279"/>
      <c r="AN26" s="279"/>
      <c r="AO26" s="279"/>
      <c r="AP26" s="279"/>
      <c r="AQ26" s="279"/>
      <c r="AR26" s="209">
        <f t="shared" si="1"/>
        <v>30</v>
      </c>
      <c r="AS26" s="209"/>
      <c r="AT26" s="209"/>
      <c r="AU26" s="209"/>
      <c r="AV26" s="209"/>
      <c r="AW26" s="209"/>
      <c r="AX26" s="209"/>
      <c r="AY26" s="346">
        <f t="shared" si="9"/>
        <v>13.13</v>
      </c>
      <c r="AZ26" s="346"/>
      <c r="BA26" s="346"/>
      <c r="BB26" s="346"/>
      <c r="BC26" s="346"/>
      <c r="BD26" s="346"/>
      <c r="BE26" s="346"/>
      <c r="BF26" s="347">
        <f t="shared" si="10"/>
        <v>48.57</v>
      </c>
      <c r="BG26" s="347"/>
      <c r="BH26" s="347"/>
      <c r="BI26" s="347"/>
      <c r="BJ26" s="347"/>
      <c r="BK26" s="347"/>
      <c r="BL26" s="347"/>
      <c r="BM26" s="382">
        <v>40</v>
      </c>
      <c r="BN26" s="347"/>
      <c r="BO26" s="347"/>
      <c r="BP26" s="347"/>
      <c r="BQ26" s="347"/>
      <c r="BR26" s="347"/>
      <c r="BS26" s="347"/>
      <c r="BT26" s="278"/>
      <c r="BU26" s="278"/>
      <c r="BV26" s="278"/>
      <c r="BW26" s="278"/>
      <c r="BX26" s="278"/>
      <c r="BY26" s="278"/>
      <c r="BZ26" s="278"/>
      <c r="CA26" s="278"/>
      <c r="CB26" s="278"/>
      <c r="CC26" s="346">
        <f t="shared" si="11"/>
        <v>4.56</v>
      </c>
      <c r="CD26" s="346"/>
      <c r="CE26" s="346"/>
      <c r="CF26" s="346"/>
      <c r="CG26" s="346"/>
      <c r="CH26" s="346"/>
      <c r="CI26" s="346"/>
      <c r="CJ26" s="346">
        <f t="shared" si="12"/>
        <v>4.56</v>
      </c>
      <c r="CK26" s="346"/>
      <c r="CL26" s="346"/>
      <c r="CM26" s="346"/>
      <c r="CN26" s="346"/>
      <c r="CO26" s="346"/>
      <c r="CP26" s="346"/>
      <c r="CQ26" s="360">
        <f t="shared" si="2"/>
        <v>0</v>
      </c>
      <c r="CR26" s="360"/>
      <c r="CS26" s="360"/>
      <c r="CT26" s="360"/>
      <c r="CU26" s="360"/>
      <c r="CV26" s="360"/>
      <c r="CW26" s="360"/>
      <c r="CX26" s="360"/>
      <c r="CY26" s="280"/>
      <c r="CZ26" s="281"/>
      <c r="DA26" s="281"/>
      <c r="DB26" s="281"/>
      <c r="DC26" s="281"/>
      <c r="DD26" s="281"/>
      <c r="DE26" s="281"/>
      <c r="DF26" s="281"/>
      <c r="DG26" s="281"/>
      <c r="DH26" s="281"/>
      <c r="DI26" s="281"/>
      <c r="DJ26" s="195" t="str">
        <f t="shared" si="3"/>
        <v>Подлесная Л. С.</v>
      </c>
      <c r="DK26" s="196"/>
      <c r="DL26" s="196"/>
      <c r="DM26" s="196"/>
      <c r="DN26" s="196"/>
      <c r="DO26" s="196"/>
      <c r="DP26" s="196"/>
      <c r="DQ26" s="196"/>
      <c r="DR26" s="196"/>
      <c r="DS26" s="197"/>
      <c r="DT26" s="195" t="str">
        <f t="shared" si="4"/>
        <v>Подлесная Л. С.</v>
      </c>
      <c r="DU26" s="196"/>
      <c r="DV26" s="196"/>
      <c r="DW26" s="196"/>
      <c r="DX26" s="196"/>
      <c r="DY26" s="196"/>
      <c r="DZ26" s="196"/>
      <c r="EA26" s="196"/>
      <c r="EB26" s="196"/>
      <c r="EC26" s="197"/>
      <c r="ED26" s="280"/>
      <c r="EE26" s="281"/>
      <c r="EF26" s="281"/>
      <c r="EG26" s="281"/>
      <c r="EH26" s="281"/>
      <c r="EI26" s="281"/>
      <c r="EJ26" s="281"/>
      <c r="EK26" s="281"/>
      <c r="EL26" s="281"/>
      <c r="EM26" s="281"/>
      <c r="EN26" s="280"/>
      <c r="EO26" s="281"/>
      <c r="EP26" s="281"/>
      <c r="EQ26" s="281"/>
      <c r="ER26" s="281"/>
      <c r="ES26" s="281"/>
      <c r="ET26" s="281"/>
      <c r="EU26" s="281"/>
      <c r="EV26" s="281"/>
      <c r="EW26" s="281"/>
      <c r="EX26" s="281"/>
      <c r="EY26" s="281"/>
      <c r="EZ26" s="281"/>
      <c r="FA26" s="281"/>
      <c r="FB26" s="281"/>
      <c r="FC26" s="281"/>
      <c r="FD26" s="281"/>
      <c r="FE26" s="281"/>
      <c r="FF26" s="281"/>
      <c r="FG26" s="281"/>
      <c r="FH26" s="25"/>
      <c r="FI26" s="91" t="s">
        <v>86</v>
      </c>
      <c r="FJ26" s="62"/>
      <c r="FK26" s="65">
        <f>IF(FI26="Летний период",BV63,0)</f>
        <v>30</v>
      </c>
      <c r="FL26" s="66">
        <f>IF(FI26="зимний период",BV63,0)</f>
        <v>0</v>
      </c>
      <c r="FM26" s="67">
        <f>IF(FI26="",BV63,0)</f>
        <v>0</v>
      </c>
      <c r="FN26" s="86">
        <f>IF(FI26="Летний период",CG63,0)</f>
        <v>0</v>
      </c>
      <c r="FO26" s="84">
        <f>IF(FI26="зимний период",CG63,0)</f>
        <v>0</v>
      </c>
      <c r="FP26" s="67">
        <f>IF(FI26="",CG63,0)</f>
        <v>0</v>
      </c>
      <c r="FQ26" s="25"/>
      <c r="FR26" s="47">
        <f t="shared" si="5"/>
        <v>8</v>
      </c>
      <c r="FS26" s="41">
        <f t="shared" si="6"/>
        <v>0</v>
      </c>
      <c r="FT26" s="41">
        <f t="shared" si="7"/>
        <v>8</v>
      </c>
      <c r="FU26" s="48">
        <f t="shared" si="8"/>
        <v>0</v>
      </c>
      <c r="FV26" s="1"/>
      <c r="FW26" s="108">
        <f>IF(FI26="зимний период",ROUND((BV63*$B$79/100)+(CG63*$B$80/100),2),IF(FI26="",ROUND((BV63*($AL$47*$AE$51+$AL$47)/100)+(CG63*($AL$47*$AE$52+$AL$47)/100),2),IF(FI26="летний период",ROUND((BV63*$B$83/100)+(CG63*$B$84/100),2))))</f>
        <v>4.56</v>
      </c>
      <c r="FX26" s="127">
        <f>IF(FI26="зимний период",ROUND((BV63*$B$79/100)+(CG63*$B$80/100),1),IF(FI26="",ROUND((BV63*($AL$47*$AE$51+$AL$47)/100)+(CG63*($AL$47*$AE$52+$AL$47)/100),1),IF(FI26="летний период",ROUND((BV63*$B$83/100)+(CG63*$B$84/100),1))))</f>
        <v>4.6</v>
      </c>
      <c r="FY26" s="133">
        <f>IF(AND(FW26-FX26&lt;0,$GA$40&lt;0),FW26-FX26,IF(AND(FW26-FX26&gt;0,$GA$40&gt;0),FW26-FX26,))</f>
        <v>0</v>
      </c>
      <c r="FZ26" s="110">
        <v>0</v>
      </c>
      <c r="GA26" s="128"/>
      <c r="GB26" s="36"/>
      <c r="GC26" s="36"/>
      <c r="GD26" s="36"/>
      <c r="GE26" s="36"/>
      <c r="GF26" s="36"/>
      <c r="GG26" s="36"/>
      <c r="GH26" s="36"/>
      <c r="GI26" s="36"/>
      <c r="GJ26" s="36"/>
    </row>
    <row r="27" spans="2:192" ht="19.5" customHeight="1" thickBot="1" thickTop="1">
      <c r="B27" s="248">
        <v>44117</v>
      </c>
      <c r="C27" s="249"/>
      <c r="D27" s="249"/>
      <c r="E27" s="249"/>
      <c r="F27" s="249"/>
      <c r="G27" s="249"/>
      <c r="H27" s="249"/>
      <c r="I27" s="283">
        <v>0.333333333333333</v>
      </c>
      <c r="J27" s="250"/>
      <c r="K27" s="250"/>
      <c r="L27" s="250"/>
      <c r="M27" s="250"/>
      <c r="N27" s="250"/>
      <c r="O27" s="250">
        <v>0.666666666666667</v>
      </c>
      <c r="P27" s="250"/>
      <c r="Q27" s="250"/>
      <c r="R27" s="250"/>
      <c r="S27" s="250"/>
      <c r="T27" s="250"/>
      <c r="U27" s="208">
        <f t="shared" si="0"/>
        <v>0.333333333333334</v>
      </c>
      <c r="V27" s="208"/>
      <c r="W27" s="208"/>
      <c r="X27" s="208"/>
      <c r="Y27" s="208"/>
      <c r="Z27" s="208"/>
      <c r="AA27" s="208"/>
      <c r="AB27" s="208"/>
      <c r="AC27" s="208"/>
      <c r="AD27" s="198">
        <f t="shared" si="13"/>
        <v>258103</v>
      </c>
      <c r="AE27" s="198"/>
      <c r="AF27" s="198"/>
      <c r="AG27" s="198"/>
      <c r="AH27" s="198"/>
      <c r="AI27" s="198"/>
      <c r="AJ27" s="198"/>
      <c r="AK27" s="279">
        <v>258133</v>
      </c>
      <c r="AL27" s="279"/>
      <c r="AM27" s="279"/>
      <c r="AN27" s="279"/>
      <c r="AO27" s="279"/>
      <c r="AP27" s="279"/>
      <c r="AQ27" s="279"/>
      <c r="AR27" s="209">
        <f t="shared" si="1"/>
        <v>30</v>
      </c>
      <c r="AS27" s="209"/>
      <c r="AT27" s="209"/>
      <c r="AU27" s="209"/>
      <c r="AV27" s="209"/>
      <c r="AW27" s="209"/>
      <c r="AX27" s="209"/>
      <c r="AY27" s="346">
        <f t="shared" si="9"/>
        <v>48.57</v>
      </c>
      <c r="AZ27" s="346"/>
      <c r="BA27" s="346"/>
      <c r="BB27" s="346"/>
      <c r="BC27" s="346"/>
      <c r="BD27" s="346"/>
      <c r="BE27" s="346"/>
      <c r="BF27" s="347">
        <f t="shared" si="10"/>
        <v>44.01</v>
      </c>
      <c r="BG27" s="347"/>
      <c r="BH27" s="347"/>
      <c r="BI27" s="347"/>
      <c r="BJ27" s="347"/>
      <c r="BK27" s="347"/>
      <c r="BL27" s="347"/>
      <c r="BM27" s="347"/>
      <c r="BN27" s="347"/>
      <c r="BO27" s="347"/>
      <c r="BP27" s="347"/>
      <c r="BQ27" s="347"/>
      <c r="BR27" s="347"/>
      <c r="BS27" s="347"/>
      <c r="BT27" s="278"/>
      <c r="BU27" s="278"/>
      <c r="BV27" s="278"/>
      <c r="BW27" s="278"/>
      <c r="BX27" s="278"/>
      <c r="BY27" s="278"/>
      <c r="BZ27" s="278"/>
      <c r="CA27" s="278"/>
      <c r="CB27" s="278"/>
      <c r="CC27" s="346">
        <f t="shared" si="11"/>
        <v>4.56</v>
      </c>
      <c r="CD27" s="346"/>
      <c r="CE27" s="346"/>
      <c r="CF27" s="346"/>
      <c r="CG27" s="346"/>
      <c r="CH27" s="346"/>
      <c r="CI27" s="346"/>
      <c r="CJ27" s="346">
        <f t="shared" si="12"/>
        <v>4.56</v>
      </c>
      <c r="CK27" s="346"/>
      <c r="CL27" s="346"/>
      <c r="CM27" s="346"/>
      <c r="CN27" s="346"/>
      <c r="CO27" s="346"/>
      <c r="CP27" s="346"/>
      <c r="CQ27" s="360">
        <f t="shared" si="2"/>
        <v>0</v>
      </c>
      <c r="CR27" s="360"/>
      <c r="CS27" s="360"/>
      <c r="CT27" s="360"/>
      <c r="CU27" s="360"/>
      <c r="CV27" s="360"/>
      <c r="CW27" s="360"/>
      <c r="CX27" s="360"/>
      <c r="CY27" s="280"/>
      <c r="CZ27" s="281"/>
      <c r="DA27" s="281"/>
      <c r="DB27" s="281"/>
      <c r="DC27" s="281"/>
      <c r="DD27" s="281"/>
      <c r="DE27" s="281"/>
      <c r="DF27" s="281"/>
      <c r="DG27" s="281"/>
      <c r="DH27" s="281"/>
      <c r="DI27" s="281"/>
      <c r="DJ27" s="195" t="str">
        <f t="shared" si="3"/>
        <v>Подлесная Л. С.</v>
      </c>
      <c r="DK27" s="196"/>
      <c r="DL27" s="196"/>
      <c r="DM27" s="196"/>
      <c r="DN27" s="196"/>
      <c r="DO27" s="196"/>
      <c r="DP27" s="196"/>
      <c r="DQ27" s="196"/>
      <c r="DR27" s="196"/>
      <c r="DS27" s="197"/>
      <c r="DT27" s="195" t="str">
        <f t="shared" si="4"/>
        <v>Подлесная Л. С.</v>
      </c>
      <c r="DU27" s="196"/>
      <c r="DV27" s="196"/>
      <c r="DW27" s="196"/>
      <c r="DX27" s="196"/>
      <c r="DY27" s="196"/>
      <c r="DZ27" s="196"/>
      <c r="EA27" s="196"/>
      <c r="EB27" s="196"/>
      <c r="EC27" s="197"/>
      <c r="ED27" s="280"/>
      <c r="EE27" s="281"/>
      <c r="EF27" s="281"/>
      <c r="EG27" s="281"/>
      <c r="EH27" s="281"/>
      <c r="EI27" s="281"/>
      <c r="EJ27" s="281"/>
      <c r="EK27" s="281"/>
      <c r="EL27" s="281"/>
      <c r="EM27" s="281"/>
      <c r="EN27" s="280"/>
      <c r="EO27" s="281"/>
      <c r="EP27" s="281"/>
      <c r="EQ27" s="281"/>
      <c r="ER27" s="281"/>
      <c r="ES27" s="281"/>
      <c r="ET27" s="281"/>
      <c r="EU27" s="281"/>
      <c r="EV27" s="281"/>
      <c r="EW27" s="281"/>
      <c r="EX27" s="281"/>
      <c r="EY27" s="281"/>
      <c r="EZ27" s="281"/>
      <c r="FA27" s="281"/>
      <c r="FB27" s="281"/>
      <c r="FC27" s="281"/>
      <c r="FD27" s="281"/>
      <c r="FE27" s="281"/>
      <c r="FF27" s="281"/>
      <c r="FG27" s="281"/>
      <c r="FH27" s="25"/>
      <c r="FI27" s="91" t="s">
        <v>86</v>
      </c>
      <c r="FJ27" s="62"/>
      <c r="FK27" s="65">
        <f>IF(FI27="Летний период",BV64,0)</f>
        <v>30</v>
      </c>
      <c r="FL27" s="66">
        <f>IF(FI27="зимний период",BV64,0)</f>
        <v>0</v>
      </c>
      <c r="FM27" s="67">
        <f>IF(FI27="",BV64,0)</f>
        <v>0</v>
      </c>
      <c r="FN27" s="86">
        <f>IF(FI27="Летний период",CG64,0)</f>
        <v>0</v>
      </c>
      <c r="FO27" s="84">
        <f>IF(FI27="зимний период",CG64,0)</f>
        <v>0</v>
      </c>
      <c r="FP27" s="67">
        <f>IF(FI27="",CG64,0)</f>
        <v>0</v>
      </c>
      <c r="FQ27" s="25"/>
      <c r="FR27" s="47">
        <f t="shared" si="5"/>
        <v>8</v>
      </c>
      <c r="FS27" s="41">
        <f t="shared" si="6"/>
        <v>0</v>
      </c>
      <c r="FT27" s="41">
        <f t="shared" si="7"/>
        <v>8</v>
      </c>
      <c r="FU27" s="48">
        <f t="shared" si="8"/>
        <v>0</v>
      </c>
      <c r="FV27" s="1"/>
      <c r="FW27" s="108">
        <f>IF(FI27="зимний период",ROUND((BV64*$B$79/100)+(CG64*$B$80/100),2),IF(FI27="",ROUND((BV64*($AL$47*$AE$51+$AL$47)/100)+(CG64*($AL$47*$AE$52+$AL$47)/100),2),IF(FI27="летний период",ROUND((BV64*$B$83/100)+(CG64*$B$84/100),2))))</f>
        <v>4.56</v>
      </c>
      <c r="FX27" s="127">
        <f>IF(FI27="зимний период",ROUND((BV64*$B$79/100)+(CG64*$B$80/100),1),IF(FI27="",ROUND((BV64*($AL$47*$AE$51+$AL$47)/100)+(CG64*($AL$47*$AE$52+$AL$47)/100),1),IF(FI27="летний период",ROUND((BV64*$B$83/100)+(CG64*$B$84/100),1))))</f>
        <v>4.6</v>
      </c>
      <c r="FY27" s="133">
        <f>IF(AND(FW27-FX27&lt;0,$GA$40&lt;0),FW27-FX27,IF(AND(FW27-FX27&gt;0,$GA$40&gt;0),FW27-FX27,))</f>
        <v>0</v>
      </c>
      <c r="FZ27" s="110">
        <v>0</v>
      </c>
      <c r="GA27" s="128"/>
      <c r="GB27" s="36"/>
      <c r="GC27" s="36"/>
      <c r="GD27" s="36"/>
      <c r="GE27" s="36"/>
      <c r="GF27" s="36"/>
      <c r="GG27" s="36"/>
      <c r="GH27" s="36"/>
      <c r="GI27" s="36"/>
      <c r="GJ27" s="36"/>
    </row>
    <row r="28" spans="2:192" ht="19.5" customHeight="1" thickBot="1" thickTop="1">
      <c r="B28" s="248">
        <v>44118</v>
      </c>
      <c r="C28" s="249"/>
      <c r="D28" s="249"/>
      <c r="E28" s="249"/>
      <c r="F28" s="249"/>
      <c r="G28" s="249"/>
      <c r="H28" s="249"/>
      <c r="I28" s="283">
        <v>0.333333333333333</v>
      </c>
      <c r="J28" s="250"/>
      <c r="K28" s="250"/>
      <c r="L28" s="250"/>
      <c r="M28" s="250"/>
      <c r="N28" s="250"/>
      <c r="O28" s="250">
        <v>0.666666666666667</v>
      </c>
      <c r="P28" s="250"/>
      <c r="Q28" s="250"/>
      <c r="R28" s="250"/>
      <c r="S28" s="250"/>
      <c r="T28" s="250"/>
      <c r="U28" s="208">
        <f t="shared" si="0"/>
        <v>0.333333333333334</v>
      </c>
      <c r="V28" s="208"/>
      <c r="W28" s="208"/>
      <c r="X28" s="208"/>
      <c r="Y28" s="208"/>
      <c r="Z28" s="208"/>
      <c r="AA28" s="208"/>
      <c r="AB28" s="208"/>
      <c r="AC28" s="208"/>
      <c r="AD28" s="198">
        <f t="shared" si="13"/>
        <v>258133</v>
      </c>
      <c r="AE28" s="198"/>
      <c r="AF28" s="198"/>
      <c r="AG28" s="198"/>
      <c r="AH28" s="198"/>
      <c r="AI28" s="198"/>
      <c r="AJ28" s="198"/>
      <c r="AK28" s="279">
        <v>258163</v>
      </c>
      <c r="AL28" s="279"/>
      <c r="AM28" s="279"/>
      <c r="AN28" s="279"/>
      <c r="AO28" s="279"/>
      <c r="AP28" s="279"/>
      <c r="AQ28" s="279"/>
      <c r="AR28" s="209">
        <f t="shared" si="1"/>
        <v>30</v>
      </c>
      <c r="AS28" s="209"/>
      <c r="AT28" s="209"/>
      <c r="AU28" s="209"/>
      <c r="AV28" s="209"/>
      <c r="AW28" s="209"/>
      <c r="AX28" s="209"/>
      <c r="AY28" s="346">
        <f t="shared" si="9"/>
        <v>44.01</v>
      </c>
      <c r="AZ28" s="346"/>
      <c r="BA28" s="346"/>
      <c r="BB28" s="346"/>
      <c r="BC28" s="346"/>
      <c r="BD28" s="346"/>
      <c r="BE28" s="346"/>
      <c r="BF28" s="347">
        <f t="shared" si="10"/>
        <v>39.45</v>
      </c>
      <c r="BG28" s="347"/>
      <c r="BH28" s="347"/>
      <c r="BI28" s="347"/>
      <c r="BJ28" s="347"/>
      <c r="BK28" s="347"/>
      <c r="BL28" s="347"/>
      <c r="BM28" s="347"/>
      <c r="BN28" s="347"/>
      <c r="BO28" s="347"/>
      <c r="BP28" s="347"/>
      <c r="BQ28" s="347"/>
      <c r="BR28" s="347"/>
      <c r="BS28" s="347"/>
      <c r="BT28" s="278"/>
      <c r="BU28" s="278"/>
      <c r="BV28" s="278"/>
      <c r="BW28" s="278"/>
      <c r="BX28" s="278"/>
      <c r="BY28" s="278"/>
      <c r="BZ28" s="278"/>
      <c r="CA28" s="278"/>
      <c r="CB28" s="278"/>
      <c r="CC28" s="346">
        <f t="shared" si="11"/>
        <v>4.56</v>
      </c>
      <c r="CD28" s="346"/>
      <c r="CE28" s="346"/>
      <c r="CF28" s="346"/>
      <c r="CG28" s="346"/>
      <c r="CH28" s="346"/>
      <c r="CI28" s="346"/>
      <c r="CJ28" s="346">
        <f t="shared" si="12"/>
        <v>4.56</v>
      </c>
      <c r="CK28" s="346"/>
      <c r="CL28" s="346"/>
      <c r="CM28" s="346"/>
      <c r="CN28" s="346"/>
      <c r="CO28" s="346"/>
      <c r="CP28" s="346"/>
      <c r="CQ28" s="374" t="s">
        <v>129</v>
      </c>
      <c r="CR28" s="360"/>
      <c r="CS28" s="360"/>
      <c r="CT28" s="360"/>
      <c r="CU28" s="360"/>
      <c r="CV28" s="360"/>
      <c r="CW28" s="360"/>
      <c r="CX28" s="360"/>
      <c r="CY28" s="280"/>
      <c r="CZ28" s="281"/>
      <c r="DA28" s="281"/>
      <c r="DB28" s="281"/>
      <c r="DC28" s="281"/>
      <c r="DD28" s="281"/>
      <c r="DE28" s="281"/>
      <c r="DF28" s="281"/>
      <c r="DG28" s="281"/>
      <c r="DH28" s="281"/>
      <c r="DI28" s="281"/>
      <c r="DJ28" s="195" t="str">
        <f t="shared" si="3"/>
        <v>Подлесная Л. С.</v>
      </c>
      <c r="DK28" s="196"/>
      <c r="DL28" s="196"/>
      <c r="DM28" s="196"/>
      <c r="DN28" s="196"/>
      <c r="DO28" s="196"/>
      <c r="DP28" s="196"/>
      <c r="DQ28" s="196"/>
      <c r="DR28" s="196"/>
      <c r="DS28" s="197"/>
      <c r="DT28" s="195" t="str">
        <f t="shared" si="4"/>
        <v>Подлесная Л. С.</v>
      </c>
      <c r="DU28" s="196"/>
      <c r="DV28" s="196"/>
      <c r="DW28" s="196"/>
      <c r="DX28" s="196"/>
      <c r="DY28" s="196"/>
      <c r="DZ28" s="196"/>
      <c r="EA28" s="196"/>
      <c r="EB28" s="196"/>
      <c r="EC28" s="197"/>
      <c r="ED28" s="280"/>
      <c r="EE28" s="281"/>
      <c r="EF28" s="281"/>
      <c r="EG28" s="281"/>
      <c r="EH28" s="281"/>
      <c r="EI28" s="281"/>
      <c r="EJ28" s="281"/>
      <c r="EK28" s="281"/>
      <c r="EL28" s="281"/>
      <c r="EM28" s="281"/>
      <c r="EN28" s="280"/>
      <c r="EO28" s="281"/>
      <c r="EP28" s="281"/>
      <c r="EQ28" s="281"/>
      <c r="ER28" s="281"/>
      <c r="ES28" s="281"/>
      <c r="ET28" s="281"/>
      <c r="EU28" s="281"/>
      <c r="EV28" s="281"/>
      <c r="EW28" s="281"/>
      <c r="EX28" s="281"/>
      <c r="EY28" s="281"/>
      <c r="EZ28" s="281"/>
      <c r="FA28" s="281"/>
      <c r="FB28" s="281"/>
      <c r="FC28" s="281"/>
      <c r="FD28" s="281"/>
      <c r="FE28" s="281"/>
      <c r="FF28" s="281"/>
      <c r="FG28" s="281"/>
      <c r="FH28" s="25"/>
      <c r="FI28" s="91" t="s">
        <v>86</v>
      </c>
      <c r="FJ28" s="62"/>
      <c r="FK28" s="65">
        <f>IF(FI28="Летний период",BV65,0)</f>
        <v>30</v>
      </c>
      <c r="FL28" s="66">
        <f>IF(FI28="зимний период",BV65,0)</f>
        <v>0</v>
      </c>
      <c r="FM28" s="67">
        <f>IF(FI28="",BV65,0)</f>
        <v>0</v>
      </c>
      <c r="FN28" s="86">
        <f>IF(FI28="Летний период",CG65,0)</f>
        <v>0</v>
      </c>
      <c r="FO28" s="84">
        <f>IF(FI28="зимний период",CG65,0)</f>
        <v>0</v>
      </c>
      <c r="FP28" s="67">
        <f>IF(FI28="",CG65,0)</f>
        <v>0</v>
      </c>
      <c r="FQ28" s="25"/>
      <c r="FR28" s="47">
        <f t="shared" si="5"/>
        <v>8</v>
      </c>
      <c r="FS28" s="41">
        <f t="shared" si="6"/>
        <v>0</v>
      </c>
      <c r="FT28" s="41">
        <f t="shared" si="7"/>
        <v>8</v>
      </c>
      <c r="FU28" s="48">
        <f t="shared" si="8"/>
        <v>0</v>
      </c>
      <c r="FV28" s="1"/>
      <c r="FW28" s="108">
        <f>IF(FI28="зимний период",ROUND((BV65*$B$79/100)+(CG65*$B$80/100),2),IF(FI28="",ROUND((BV65*($AL$47*$AE$51+$AL$47)/100)+(CG65*($AL$47*$AE$52+$AL$47)/100),2),IF(FI28="летний период",ROUND((BV65*$B$83/100)+(CG65*$B$84/100),2))))</f>
        <v>4.56</v>
      </c>
      <c r="FX28" s="127">
        <f>IF(FI28="зимний период",ROUND((BV65*$B$79/100)+(CG65*$B$80/100),1),IF(FI28="",ROUND((BV65*($AL$47*$AE$51+$AL$47)/100)+(CG65*($AL$47*$AE$52+$AL$47)/100),1),IF(FI28="летний период",ROUND((BV65*$B$83/100)+(CG65*$B$84/100),1))))</f>
        <v>4.6</v>
      </c>
      <c r="FY28" s="133">
        <f>IF(AND(FW28-FX28&lt;0,$GA$40&lt;0),FW28-FX28,IF(AND(FW28-FX28&gt;0,$GA$40&gt;0),FW28-FX28,))</f>
        <v>0</v>
      </c>
      <c r="FZ28" s="110">
        <v>0</v>
      </c>
      <c r="GA28" s="128"/>
      <c r="GB28" s="36"/>
      <c r="GC28" s="36"/>
      <c r="GD28" s="36"/>
      <c r="GE28" s="36"/>
      <c r="GF28" s="36"/>
      <c r="GG28" s="36"/>
      <c r="GH28" s="36"/>
      <c r="GI28" s="36"/>
      <c r="GJ28" s="36"/>
    </row>
    <row r="29" spans="2:192" ht="19.5" customHeight="1" thickBot="1" thickTop="1">
      <c r="B29" s="248">
        <v>44119</v>
      </c>
      <c r="C29" s="249"/>
      <c r="D29" s="249"/>
      <c r="E29" s="249"/>
      <c r="F29" s="249"/>
      <c r="G29" s="249"/>
      <c r="H29" s="249"/>
      <c r="I29" s="283">
        <v>0.333333333333333</v>
      </c>
      <c r="J29" s="250"/>
      <c r="K29" s="250"/>
      <c r="L29" s="250"/>
      <c r="M29" s="250"/>
      <c r="N29" s="250"/>
      <c r="O29" s="250">
        <v>0.666666666666667</v>
      </c>
      <c r="P29" s="250"/>
      <c r="Q29" s="250"/>
      <c r="R29" s="250"/>
      <c r="S29" s="250"/>
      <c r="T29" s="250"/>
      <c r="U29" s="208">
        <f t="shared" si="0"/>
        <v>0.333333333333334</v>
      </c>
      <c r="V29" s="208"/>
      <c r="W29" s="208"/>
      <c r="X29" s="208"/>
      <c r="Y29" s="208"/>
      <c r="Z29" s="208"/>
      <c r="AA29" s="208"/>
      <c r="AB29" s="208"/>
      <c r="AC29" s="208"/>
      <c r="AD29" s="198">
        <f t="shared" si="13"/>
        <v>258163</v>
      </c>
      <c r="AE29" s="198"/>
      <c r="AF29" s="198"/>
      <c r="AG29" s="198"/>
      <c r="AH29" s="198"/>
      <c r="AI29" s="198"/>
      <c r="AJ29" s="198"/>
      <c r="AK29" s="279">
        <v>258193</v>
      </c>
      <c r="AL29" s="279"/>
      <c r="AM29" s="279"/>
      <c r="AN29" s="279"/>
      <c r="AO29" s="279"/>
      <c r="AP29" s="279"/>
      <c r="AQ29" s="279"/>
      <c r="AR29" s="209">
        <f t="shared" si="1"/>
        <v>30</v>
      </c>
      <c r="AS29" s="209"/>
      <c r="AT29" s="209"/>
      <c r="AU29" s="209"/>
      <c r="AV29" s="209"/>
      <c r="AW29" s="209"/>
      <c r="AX29" s="209"/>
      <c r="AY29" s="346">
        <f t="shared" si="9"/>
        <v>39.45</v>
      </c>
      <c r="AZ29" s="346"/>
      <c r="BA29" s="346"/>
      <c r="BB29" s="346"/>
      <c r="BC29" s="346"/>
      <c r="BD29" s="346"/>
      <c r="BE29" s="346"/>
      <c r="BF29" s="347">
        <f t="shared" si="10"/>
        <v>49.89</v>
      </c>
      <c r="BG29" s="347"/>
      <c r="BH29" s="347"/>
      <c r="BI29" s="347"/>
      <c r="BJ29" s="347"/>
      <c r="BK29" s="347"/>
      <c r="BL29" s="347"/>
      <c r="BM29" s="347">
        <v>15</v>
      </c>
      <c r="BN29" s="347"/>
      <c r="BO29" s="347"/>
      <c r="BP29" s="347"/>
      <c r="BQ29" s="347"/>
      <c r="BR29" s="347"/>
      <c r="BS29" s="347"/>
      <c r="BT29" s="278"/>
      <c r="BU29" s="278"/>
      <c r="BV29" s="278"/>
      <c r="BW29" s="278"/>
      <c r="BX29" s="278"/>
      <c r="BY29" s="278"/>
      <c r="BZ29" s="278"/>
      <c r="CA29" s="278"/>
      <c r="CB29" s="278"/>
      <c r="CC29" s="346">
        <f t="shared" si="11"/>
        <v>4.56</v>
      </c>
      <c r="CD29" s="346"/>
      <c r="CE29" s="346"/>
      <c r="CF29" s="346"/>
      <c r="CG29" s="346"/>
      <c r="CH29" s="346"/>
      <c r="CI29" s="346"/>
      <c r="CJ29" s="346">
        <f t="shared" si="12"/>
        <v>4.56</v>
      </c>
      <c r="CK29" s="346"/>
      <c r="CL29" s="346"/>
      <c r="CM29" s="346"/>
      <c r="CN29" s="346"/>
      <c r="CO29" s="346"/>
      <c r="CP29" s="346"/>
      <c r="CQ29" s="360">
        <f t="shared" si="2"/>
        <v>0</v>
      </c>
      <c r="CR29" s="360"/>
      <c r="CS29" s="360"/>
      <c r="CT29" s="360"/>
      <c r="CU29" s="360"/>
      <c r="CV29" s="360"/>
      <c r="CW29" s="360"/>
      <c r="CX29" s="360"/>
      <c r="CY29" s="280"/>
      <c r="CZ29" s="281"/>
      <c r="DA29" s="281"/>
      <c r="DB29" s="281"/>
      <c r="DC29" s="281"/>
      <c r="DD29" s="281"/>
      <c r="DE29" s="281"/>
      <c r="DF29" s="281"/>
      <c r="DG29" s="281"/>
      <c r="DH29" s="281"/>
      <c r="DI29" s="281"/>
      <c r="DJ29" s="195" t="str">
        <f t="shared" si="3"/>
        <v>Подлесная Л. С.</v>
      </c>
      <c r="DK29" s="196"/>
      <c r="DL29" s="196"/>
      <c r="DM29" s="196"/>
      <c r="DN29" s="196"/>
      <c r="DO29" s="196"/>
      <c r="DP29" s="196"/>
      <c r="DQ29" s="196"/>
      <c r="DR29" s="196"/>
      <c r="DS29" s="197"/>
      <c r="DT29" s="195" t="str">
        <f t="shared" si="4"/>
        <v>Подлесная Л. С.</v>
      </c>
      <c r="DU29" s="196"/>
      <c r="DV29" s="196"/>
      <c r="DW29" s="196"/>
      <c r="DX29" s="196"/>
      <c r="DY29" s="196"/>
      <c r="DZ29" s="196"/>
      <c r="EA29" s="196"/>
      <c r="EB29" s="196"/>
      <c r="EC29" s="197"/>
      <c r="ED29" s="280"/>
      <c r="EE29" s="281"/>
      <c r="EF29" s="281"/>
      <c r="EG29" s="281"/>
      <c r="EH29" s="281"/>
      <c r="EI29" s="281"/>
      <c r="EJ29" s="281"/>
      <c r="EK29" s="281"/>
      <c r="EL29" s="281"/>
      <c r="EM29" s="281"/>
      <c r="EN29" s="280"/>
      <c r="EO29" s="281"/>
      <c r="EP29" s="281"/>
      <c r="EQ29" s="281"/>
      <c r="ER29" s="281"/>
      <c r="ES29" s="281"/>
      <c r="ET29" s="281"/>
      <c r="EU29" s="281"/>
      <c r="EV29" s="281"/>
      <c r="EW29" s="281"/>
      <c r="EX29" s="281"/>
      <c r="EY29" s="281"/>
      <c r="EZ29" s="281"/>
      <c r="FA29" s="281"/>
      <c r="FB29" s="281"/>
      <c r="FC29" s="281"/>
      <c r="FD29" s="281"/>
      <c r="FE29" s="281"/>
      <c r="FF29" s="281"/>
      <c r="FG29" s="281"/>
      <c r="FH29" s="25"/>
      <c r="FI29" s="91" t="s">
        <v>86</v>
      </c>
      <c r="FJ29" s="62"/>
      <c r="FK29" s="65">
        <f>IF(FI29="Летний период",BV66,0)</f>
        <v>30</v>
      </c>
      <c r="FL29" s="66">
        <f>IF(FI29="зимний период",BV66,0)</f>
        <v>0</v>
      </c>
      <c r="FM29" s="67">
        <f>IF(FI29="",BV66,0)</f>
        <v>0</v>
      </c>
      <c r="FN29" s="86">
        <f>IF(FI29="Летний период",CG66,0)</f>
        <v>0</v>
      </c>
      <c r="FO29" s="84">
        <f>IF(FI29="зимний период",CG66,0)</f>
        <v>0</v>
      </c>
      <c r="FP29" s="67">
        <f>IF(FI29="",CG66,0)</f>
        <v>0</v>
      </c>
      <c r="FQ29" s="25"/>
      <c r="FR29" s="47">
        <f t="shared" si="5"/>
        <v>8</v>
      </c>
      <c r="FS29" s="41">
        <f t="shared" si="6"/>
        <v>0</v>
      </c>
      <c r="FT29" s="41">
        <f t="shared" si="7"/>
        <v>8</v>
      </c>
      <c r="FU29" s="48">
        <f t="shared" si="8"/>
        <v>0</v>
      </c>
      <c r="FV29" s="1"/>
      <c r="FW29" s="108">
        <f>IF(FI29="зимний период",ROUND((BV66*$B$79/100)+(CG66*$B$80/100),2),IF(FI29="",ROUND((BV66*($AL$47*$AE$51+$AL$47)/100)+(CG66*($AL$47*$AE$52+$AL$47)/100),2),IF(FI29="летний период",ROUND((BV66*$B$83/100)+(CG66*$B$84/100),2))))</f>
        <v>4.56</v>
      </c>
      <c r="FX29" s="127">
        <f>IF(FI29="зимний период",ROUND((BV66*$B$79/100)+(CG66*$B$80/100),1),IF(FI29="",ROUND((BV66*($AL$47*$AE$51+$AL$47)/100)+(CG66*($AL$47*$AE$52+$AL$47)/100),1),IF(FI29="летний период",ROUND((BV66*$B$83/100)+(CG66*$B$84/100),1))))</f>
        <v>4.6</v>
      </c>
      <c r="FY29" s="133">
        <f>IF(AND(FW29-FX29&lt;0,$GA$40&lt;0),FW29-FX29,IF(AND(FW29-FX29&gt;0,$GA$40&gt;0),FW29-FX29,))</f>
        <v>0</v>
      </c>
      <c r="FZ29" s="110">
        <v>0</v>
      </c>
      <c r="GA29" s="128"/>
      <c r="GB29" s="36"/>
      <c r="GC29" s="36"/>
      <c r="GD29" s="36"/>
      <c r="GE29" s="36"/>
      <c r="GF29" s="36"/>
      <c r="GG29" s="36"/>
      <c r="GH29" s="36"/>
      <c r="GI29" s="36"/>
      <c r="GJ29" s="36"/>
    </row>
    <row r="30" spans="2:192" ht="19.5" customHeight="1" thickBot="1" thickTop="1">
      <c r="B30" s="248">
        <v>44120</v>
      </c>
      <c r="C30" s="249"/>
      <c r="D30" s="249"/>
      <c r="E30" s="249"/>
      <c r="F30" s="249"/>
      <c r="G30" s="249"/>
      <c r="H30" s="249"/>
      <c r="I30" s="283">
        <v>0.333333333333333</v>
      </c>
      <c r="J30" s="250"/>
      <c r="K30" s="250"/>
      <c r="L30" s="250"/>
      <c r="M30" s="250"/>
      <c r="N30" s="250"/>
      <c r="O30" s="250">
        <v>0.666666666666667</v>
      </c>
      <c r="P30" s="250"/>
      <c r="Q30" s="250"/>
      <c r="R30" s="250"/>
      <c r="S30" s="250"/>
      <c r="T30" s="250"/>
      <c r="U30" s="208">
        <f t="shared" si="0"/>
        <v>0.333333333333334</v>
      </c>
      <c r="V30" s="208"/>
      <c r="W30" s="208"/>
      <c r="X30" s="208"/>
      <c r="Y30" s="208"/>
      <c r="Z30" s="208"/>
      <c r="AA30" s="208"/>
      <c r="AB30" s="208"/>
      <c r="AC30" s="208"/>
      <c r="AD30" s="198">
        <f t="shared" si="13"/>
        <v>258193</v>
      </c>
      <c r="AE30" s="198"/>
      <c r="AF30" s="198"/>
      <c r="AG30" s="198"/>
      <c r="AH30" s="198"/>
      <c r="AI30" s="198"/>
      <c r="AJ30" s="198"/>
      <c r="AK30" s="279">
        <v>258223</v>
      </c>
      <c r="AL30" s="279"/>
      <c r="AM30" s="279"/>
      <c r="AN30" s="279"/>
      <c r="AO30" s="279"/>
      <c r="AP30" s="279"/>
      <c r="AQ30" s="279"/>
      <c r="AR30" s="209">
        <f t="shared" si="1"/>
        <v>30</v>
      </c>
      <c r="AS30" s="209"/>
      <c r="AT30" s="209"/>
      <c r="AU30" s="209"/>
      <c r="AV30" s="209"/>
      <c r="AW30" s="209"/>
      <c r="AX30" s="209"/>
      <c r="AY30" s="346">
        <f t="shared" si="9"/>
        <v>49.89</v>
      </c>
      <c r="AZ30" s="346"/>
      <c r="BA30" s="346"/>
      <c r="BB30" s="346"/>
      <c r="BC30" s="346"/>
      <c r="BD30" s="346"/>
      <c r="BE30" s="346"/>
      <c r="BF30" s="347">
        <f t="shared" si="10"/>
        <v>45.33</v>
      </c>
      <c r="BG30" s="347"/>
      <c r="BH30" s="347"/>
      <c r="BI30" s="347"/>
      <c r="BJ30" s="347"/>
      <c r="BK30" s="347"/>
      <c r="BL30" s="347"/>
      <c r="BM30" s="347"/>
      <c r="BN30" s="347"/>
      <c r="BO30" s="347"/>
      <c r="BP30" s="347"/>
      <c r="BQ30" s="347"/>
      <c r="BR30" s="347"/>
      <c r="BS30" s="347"/>
      <c r="BT30" s="278"/>
      <c r="BU30" s="278"/>
      <c r="BV30" s="278"/>
      <c r="BW30" s="278"/>
      <c r="BX30" s="278"/>
      <c r="BY30" s="278"/>
      <c r="BZ30" s="278"/>
      <c r="CA30" s="278"/>
      <c r="CB30" s="278"/>
      <c r="CC30" s="346">
        <f t="shared" si="11"/>
        <v>4.56</v>
      </c>
      <c r="CD30" s="346"/>
      <c r="CE30" s="346"/>
      <c r="CF30" s="346"/>
      <c r="CG30" s="346"/>
      <c r="CH30" s="346"/>
      <c r="CI30" s="346"/>
      <c r="CJ30" s="346">
        <f t="shared" si="12"/>
        <v>4.56</v>
      </c>
      <c r="CK30" s="346"/>
      <c r="CL30" s="346"/>
      <c r="CM30" s="346"/>
      <c r="CN30" s="346"/>
      <c r="CO30" s="346"/>
      <c r="CP30" s="346"/>
      <c r="CQ30" s="360">
        <f>IF(I30="",0,CC30-CJ30)</f>
        <v>0</v>
      </c>
      <c r="CR30" s="360"/>
      <c r="CS30" s="360"/>
      <c r="CT30" s="360"/>
      <c r="CU30" s="360"/>
      <c r="CV30" s="360"/>
      <c r="CW30" s="360"/>
      <c r="CX30" s="360"/>
      <c r="CY30" s="192" t="s">
        <v>75</v>
      </c>
      <c r="CZ30" s="193" t="s">
        <v>75</v>
      </c>
      <c r="DA30" s="193"/>
      <c r="DB30" s="193"/>
      <c r="DC30" s="193"/>
      <c r="DD30" s="193"/>
      <c r="DE30" s="193"/>
      <c r="DF30" s="193"/>
      <c r="DG30" s="193"/>
      <c r="DH30" s="193"/>
      <c r="DI30" s="194"/>
      <c r="DJ30" s="195" t="str">
        <f t="shared" si="3"/>
        <v>Подлесная Л. С.</v>
      </c>
      <c r="DK30" s="196"/>
      <c r="DL30" s="196"/>
      <c r="DM30" s="196"/>
      <c r="DN30" s="196"/>
      <c r="DO30" s="196"/>
      <c r="DP30" s="196"/>
      <c r="DQ30" s="196"/>
      <c r="DR30" s="196"/>
      <c r="DS30" s="197"/>
      <c r="DT30" s="195" t="str">
        <f t="shared" si="4"/>
        <v>Подлесная Л. С.</v>
      </c>
      <c r="DU30" s="196"/>
      <c r="DV30" s="196"/>
      <c r="DW30" s="196"/>
      <c r="DX30" s="196"/>
      <c r="DY30" s="196"/>
      <c r="DZ30" s="196"/>
      <c r="EA30" s="196"/>
      <c r="EB30" s="196"/>
      <c r="EC30" s="197"/>
      <c r="ED30" s="192"/>
      <c r="EE30" s="193" t="s">
        <v>46</v>
      </c>
      <c r="EF30" s="193"/>
      <c r="EG30" s="193"/>
      <c r="EH30" s="193"/>
      <c r="EI30" s="193"/>
      <c r="EJ30" s="193"/>
      <c r="EK30" s="193"/>
      <c r="EL30" s="193"/>
      <c r="EM30" s="194"/>
      <c r="EN30" s="192" t="s">
        <v>75</v>
      </c>
      <c r="EO30" s="193" t="s">
        <v>75</v>
      </c>
      <c r="EP30" s="193"/>
      <c r="EQ30" s="193"/>
      <c r="ER30" s="193"/>
      <c r="ES30" s="193"/>
      <c r="ET30" s="193"/>
      <c r="EU30" s="193"/>
      <c r="EV30" s="193"/>
      <c r="EW30" s="194"/>
      <c r="EX30" s="180" t="s">
        <v>75</v>
      </c>
      <c r="EY30" s="181" t="s">
        <v>75</v>
      </c>
      <c r="EZ30" s="181"/>
      <c r="FA30" s="181"/>
      <c r="FB30" s="181"/>
      <c r="FC30" s="181"/>
      <c r="FD30" s="181"/>
      <c r="FE30" s="181"/>
      <c r="FF30" s="181"/>
      <c r="FG30" s="182"/>
      <c r="FH30" s="25"/>
      <c r="FI30" s="91" t="s">
        <v>86</v>
      </c>
      <c r="FJ30" s="62"/>
      <c r="FK30" s="65">
        <f>IF(FI30="Летний период",BV67,0)</f>
        <v>30</v>
      </c>
      <c r="FL30" s="66">
        <f>IF(FI30="зимний период",BV67,0)</f>
        <v>0</v>
      </c>
      <c r="FM30" s="67">
        <f>IF(FI30="",BV67,0)</f>
        <v>0</v>
      </c>
      <c r="FN30" s="86">
        <f>IF(FI30="Летний период",CG67,0)</f>
        <v>0</v>
      </c>
      <c r="FO30" s="84">
        <f>IF(FI30="зимний период",CG67,0)</f>
        <v>0</v>
      </c>
      <c r="FP30" s="67">
        <f>IF(FI30="",CG67,0)</f>
        <v>0</v>
      </c>
      <c r="FQ30" s="25"/>
      <c r="FR30" s="47">
        <f t="shared" si="5"/>
        <v>8</v>
      </c>
      <c r="FS30" s="41">
        <f t="shared" si="6"/>
        <v>0</v>
      </c>
      <c r="FT30" s="41">
        <f>((FS30-FU30)/60)+FR30</f>
        <v>8</v>
      </c>
      <c r="FU30" s="48">
        <f t="shared" si="8"/>
        <v>0</v>
      </c>
      <c r="FV30" s="1"/>
      <c r="FW30" s="108">
        <f>IF(FI30="зимний период",ROUND((BV67*$B$79/100)+(CG67*$B$80/100),2),IF(FI30="",ROUND((BV67*($AL$47*$AE$51+$AL$47)/100)+(CG67*($AL$47*$AE$52+$AL$47)/100),2),IF(FI30="летний период",ROUND((BV67*$B$83/100)+(CG67*$B$84/100),2))))</f>
        <v>4.56</v>
      </c>
      <c r="FX30" s="127">
        <f>IF(FI30="зимний период",ROUND((BV67*$B$79/100)+(CG67*$B$80/100),1),IF(FI30="",ROUND((BV67*($AL$47*$AE$51+$AL$47)/100)+(CG67*($AL$47*$AE$52+$AL$47)/100),1),IF(FI30="летний период",ROUND((BV67*$B$83/100)+(CG67*$B$84/100),1))))</f>
        <v>4.6</v>
      </c>
      <c r="FY30" s="133">
        <f>IF(AND(FW30-FX30&lt;0,$GA$40&lt;0),FW30-FX30,IF(AND(FW30-FX30&gt;0,$GA$40&gt;0),FW30-FX30,))</f>
        <v>0</v>
      </c>
      <c r="FZ30" s="110">
        <v>0</v>
      </c>
      <c r="GA30" s="126"/>
      <c r="GB30" s="36"/>
      <c r="GC30" s="36"/>
      <c r="GD30" s="36"/>
      <c r="GE30" s="36"/>
      <c r="GF30" s="36"/>
      <c r="GG30" s="36"/>
      <c r="GH30" s="36"/>
      <c r="GI30" s="36"/>
      <c r="GJ30" s="36"/>
    </row>
    <row r="31" spans="2:192" ht="19.5" customHeight="1" thickBot="1" thickTop="1">
      <c r="B31" s="248">
        <v>44123</v>
      </c>
      <c r="C31" s="249"/>
      <c r="D31" s="249"/>
      <c r="E31" s="249"/>
      <c r="F31" s="249"/>
      <c r="G31" s="249"/>
      <c r="H31" s="249"/>
      <c r="I31" s="283">
        <v>0.333333333333333</v>
      </c>
      <c r="J31" s="250"/>
      <c r="K31" s="250"/>
      <c r="L31" s="250"/>
      <c r="M31" s="250"/>
      <c r="N31" s="250"/>
      <c r="O31" s="250">
        <v>0.666666666666667</v>
      </c>
      <c r="P31" s="250"/>
      <c r="Q31" s="250"/>
      <c r="R31" s="250"/>
      <c r="S31" s="250"/>
      <c r="T31" s="250"/>
      <c r="U31" s="208">
        <f t="shared" si="0"/>
        <v>0.333333333333334</v>
      </c>
      <c r="V31" s="208"/>
      <c r="W31" s="208"/>
      <c r="X31" s="208"/>
      <c r="Y31" s="208"/>
      <c r="Z31" s="208"/>
      <c r="AA31" s="208"/>
      <c r="AB31" s="208"/>
      <c r="AC31" s="208"/>
      <c r="AD31" s="198">
        <f t="shared" si="13"/>
        <v>258223</v>
      </c>
      <c r="AE31" s="198"/>
      <c r="AF31" s="198"/>
      <c r="AG31" s="198"/>
      <c r="AH31" s="198"/>
      <c r="AI31" s="198"/>
      <c r="AJ31" s="198"/>
      <c r="AK31" s="279">
        <v>258253</v>
      </c>
      <c r="AL31" s="279"/>
      <c r="AM31" s="279"/>
      <c r="AN31" s="279"/>
      <c r="AO31" s="279"/>
      <c r="AP31" s="279"/>
      <c r="AQ31" s="279"/>
      <c r="AR31" s="209">
        <f t="shared" si="1"/>
        <v>30</v>
      </c>
      <c r="AS31" s="209"/>
      <c r="AT31" s="209"/>
      <c r="AU31" s="209"/>
      <c r="AV31" s="209"/>
      <c r="AW31" s="209"/>
      <c r="AX31" s="209"/>
      <c r="AY31" s="346">
        <f t="shared" si="9"/>
        <v>45.33</v>
      </c>
      <c r="AZ31" s="346"/>
      <c r="BA31" s="346"/>
      <c r="BB31" s="346"/>
      <c r="BC31" s="346"/>
      <c r="BD31" s="346"/>
      <c r="BE31" s="346"/>
      <c r="BF31" s="347">
        <f t="shared" si="10"/>
        <v>40.77</v>
      </c>
      <c r="BG31" s="347"/>
      <c r="BH31" s="347"/>
      <c r="BI31" s="347"/>
      <c r="BJ31" s="347"/>
      <c r="BK31" s="347"/>
      <c r="BL31" s="347"/>
      <c r="BM31" s="351"/>
      <c r="BN31" s="352"/>
      <c r="BO31" s="352"/>
      <c r="BP31" s="352"/>
      <c r="BQ31" s="352"/>
      <c r="BR31" s="352"/>
      <c r="BS31" s="353"/>
      <c r="BT31" s="202"/>
      <c r="BU31" s="203"/>
      <c r="BV31" s="203"/>
      <c r="BW31" s="203"/>
      <c r="BX31" s="203"/>
      <c r="BY31" s="203"/>
      <c r="BZ31" s="203"/>
      <c r="CA31" s="203"/>
      <c r="CB31" s="204"/>
      <c r="CC31" s="346">
        <f t="shared" si="11"/>
        <v>4.56</v>
      </c>
      <c r="CD31" s="346"/>
      <c r="CE31" s="346"/>
      <c r="CF31" s="346"/>
      <c r="CG31" s="346"/>
      <c r="CH31" s="346"/>
      <c r="CI31" s="346"/>
      <c r="CJ31" s="346">
        <f t="shared" si="12"/>
        <v>4.56</v>
      </c>
      <c r="CK31" s="346"/>
      <c r="CL31" s="346"/>
      <c r="CM31" s="346"/>
      <c r="CN31" s="346"/>
      <c r="CO31" s="346"/>
      <c r="CP31" s="346"/>
      <c r="CQ31" s="360">
        <f>IF(I31="",0,CC31-CJ31)</f>
        <v>0</v>
      </c>
      <c r="CR31" s="360"/>
      <c r="CS31" s="360"/>
      <c r="CT31" s="360"/>
      <c r="CU31" s="360"/>
      <c r="CV31" s="360"/>
      <c r="CW31" s="360"/>
      <c r="CX31" s="360"/>
      <c r="CY31" s="192" t="s">
        <v>75</v>
      </c>
      <c r="CZ31" s="193" t="s">
        <v>75</v>
      </c>
      <c r="DA31" s="193"/>
      <c r="DB31" s="193"/>
      <c r="DC31" s="193"/>
      <c r="DD31" s="193"/>
      <c r="DE31" s="193"/>
      <c r="DF31" s="193"/>
      <c r="DG31" s="193"/>
      <c r="DH31" s="193"/>
      <c r="DI31" s="194"/>
      <c r="DJ31" s="195" t="str">
        <f t="shared" si="3"/>
        <v>Подлесная Л. С.</v>
      </c>
      <c r="DK31" s="196"/>
      <c r="DL31" s="196"/>
      <c r="DM31" s="196"/>
      <c r="DN31" s="196"/>
      <c r="DO31" s="196"/>
      <c r="DP31" s="196"/>
      <c r="DQ31" s="196"/>
      <c r="DR31" s="196"/>
      <c r="DS31" s="197"/>
      <c r="DT31" s="195" t="str">
        <f t="shared" si="4"/>
        <v>Подлесная Л. С.</v>
      </c>
      <c r="DU31" s="196"/>
      <c r="DV31" s="196"/>
      <c r="DW31" s="196"/>
      <c r="DX31" s="196"/>
      <c r="DY31" s="196"/>
      <c r="DZ31" s="196"/>
      <c r="EA31" s="196"/>
      <c r="EB31" s="196"/>
      <c r="EC31" s="197"/>
      <c r="ED31" s="192"/>
      <c r="EE31" s="193" t="s">
        <v>46</v>
      </c>
      <c r="EF31" s="193"/>
      <c r="EG31" s="193"/>
      <c r="EH31" s="193"/>
      <c r="EI31" s="193"/>
      <c r="EJ31" s="193"/>
      <c r="EK31" s="193"/>
      <c r="EL31" s="193"/>
      <c r="EM31" s="194"/>
      <c r="EN31" s="192" t="s">
        <v>75</v>
      </c>
      <c r="EO31" s="193" t="s">
        <v>75</v>
      </c>
      <c r="EP31" s="193"/>
      <c r="EQ31" s="193"/>
      <c r="ER31" s="193"/>
      <c r="ES31" s="193"/>
      <c r="ET31" s="193"/>
      <c r="EU31" s="193"/>
      <c r="EV31" s="193"/>
      <c r="EW31" s="194"/>
      <c r="EX31" s="180" t="s">
        <v>75</v>
      </c>
      <c r="EY31" s="181" t="s">
        <v>75</v>
      </c>
      <c r="EZ31" s="181"/>
      <c r="FA31" s="181"/>
      <c r="FB31" s="181"/>
      <c r="FC31" s="181"/>
      <c r="FD31" s="181"/>
      <c r="FE31" s="181"/>
      <c r="FF31" s="181"/>
      <c r="FG31" s="182"/>
      <c r="FH31" s="25"/>
      <c r="FI31" s="91" t="s">
        <v>86</v>
      </c>
      <c r="FJ31" s="62"/>
      <c r="FK31" s="65">
        <f>IF(FI31="Летний период",BV68,0)</f>
        <v>30</v>
      </c>
      <c r="FL31" s="66">
        <f>IF(FI31="зимний период",BV68,0)</f>
        <v>0</v>
      </c>
      <c r="FM31" s="67">
        <f>IF(FI31="",BV68,0)</f>
        <v>0</v>
      </c>
      <c r="FN31" s="86">
        <f>IF(FI31="Летний период",CG68,0)</f>
        <v>0</v>
      </c>
      <c r="FO31" s="84">
        <f>IF(FI31="зимний период",CG68,0)</f>
        <v>0</v>
      </c>
      <c r="FP31" s="67">
        <f>IF(FI31="",CG68,0)</f>
        <v>0</v>
      </c>
      <c r="FQ31" s="25"/>
      <c r="FR31" s="47">
        <f t="shared" si="5"/>
        <v>8</v>
      </c>
      <c r="FS31" s="41">
        <f t="shared" si="6"/>
        <v>0</v>
      </c>
      <c r="FT31" s="41">
        <f t="shared" si="7"/>
        <v>8</v>
      </c>
      <c r="FU31" s="48">
        <f t="shared" si="8"/>
        <v>0</v>
      </c>
      <c r="FV31" s="1"/>
      <c r="FW31" s="108">
        <f>IF(FI31="зимний период",ROUND((BV68*$B$79/100)+(CG68*$B$80/100),2),IF(FI31="",ROUND((BV68*($AL$47*$AE$51+$AL$47)/100)+(CG68*($AL$47*$AE$52+$AL$47)/100),2),IF(FI31="летний период",ROUND((BV68*$B$83/100)+(CG68*$B$84/100),2))))</f>
        <v>4.56</v>
      </c>
      <c r="FX31" s="132">
        <f>IF(FI31="зимний период",ROUND((BV68*$B$79/100)+(CG68*$B$80/100),1),IF(FI31="",ROUND((BV68*($AL$47*$AE$51+$AL$47)/100)+(CG68*($AL$47*$AE$52+$AL$47)/100),1),IF(FI31="летний период",ROUND((BV68*$B$83/100)+(CG68*$B$84/100),1))))</f>
        <v>4.6</v>
      </c>
      <c r="FY31" s="133">
        <f>IF(AND(FW31-FX31&lt;0,$GA$40&lt;0),FW31-FX31,IF(AND(FW31-FX31&gt;0,$GA$40&gt;0),FW31-FX31,))</f>
        <v>0</v>
      </c>
      <c r="FZ31" s="110">
        <v>0</v>
      </c>
      <c r="GA31" s="128"/>
      <c r="GB31" s="36"/>
      <c r="GC31" s="36"/>
      <c r="GD31" s="36"/>
      <c r="GE31" s="36"/>
      <c r="GF31" s="36"/>
      <c r="GG31" s="36"/>
      <c r="GH31" s="36"/>
      <c r="GI31" s="36"/>
      <c r="GJ31" s="36"/>
    </row>
    <row r="32" spans="2:192" ht="19.5" customHeight="1" thickBot="1" thickTop="1">
      <c r="B32" s="248">
        <v>44124</v>
      </c>
      <c r="C32" s="249"/>
      <c r="D32" s="249"/>
      <c r="E32" s="249"/>
      <c r="F32" s="249"/>
      <c r="G32" s="249"/>
      <c r="H32" s="249"/>
      <c r="I32" s="283">
        <v>0.333333333333333</v>
      </c>
      <c r="J32" s="250"/>
      <c r="K32" s="250"/>
      <c r="L32" s="250"/>
      <c r="M32" s="250"/>
      <c r="N32" s="250"/>
      <c r="O32" s="250">
        <v>0.666666666666667</v>
      </c>
      <c r="P32" s="250"/>
      <c r="Q32" s="250"/>
      <c r="R32" s="250"/>
      <c r="S32" s="250"/>
      <c r="T32" s="250"/>
      <c r="U32" s="208">
        <f t="shared" si="0"/>
        <v>0.333333333333334</v>
      </c>
      <c r="V32" s="208"/>
      <c r="W32" s="208"/>
      <c r="X32" s="208"/>
      <c r="Y32" s="208"/>
      <c r="Z32" s="208"/>
      <c r="AA32" s="208"/>
      <c r="AB32" s="208"/>
      <c r="AC32" s="208"/>
      <c r="AD32" s="198">
        <f t="shared" si="13"/>
        <v>258253</v>
      </c>
      <c r="AE32" s="198"/>
      <c r="AF32" s="198"/>
      <c r="AG32" s="198"/>
      <c r="AH32" s="198"/>
      <c r="AI32" s="198"/>
      <c r="AJ32" s="198"/>
      <c r="AK32" s="279">
        <v>258283</v>
      </c>
      <c r="AL32" s="279"/>
      <c r="AM32" s="279"/>
      <c r="AN32" s="279"/>
      <c r="AO32" s="279"/>
      <c r="AP32" s="279"/>
      <c r="AQ32" s="279"/>
      <c r="AR32" s="209">
        <f t="shared" si="1"/>
        <v>30</v>
      </c>
      <c r="AS32" s="209"/>
      <c r="AT32" s="209"/>
      <c r="AU32" s="209"/>
      <c r="AV32" s="209"/>
      <c r="AW32" s="209"/>
      <c r="AX32" s="209"/>
      <c r="AY32" s="346">
        <f t="shared" si="9"/>
        <v>40.77</v>
      </c>
      <c r="AZ32" s="346"/>
      <c r="BA32" s="346"/>
      <c r="BB32" s="346"/>
      <c r="BC32" s="346"/>
      <c r="BD32" s="346"/>
      <c r="BE32" s="346"/>
      <c r="BF32" s="347">
        <f t="shared" si="10"/>
        <v>36.21</v>
      </c>
      <c r="BG32" s="347"/>
      <c r="BH32" s="347"/>
      <c r="BI32" s="347"/>
      <c r="BJ32" s="347"/>
      <c r="BK32" s="347"/>
      <c r="BL32" s="347"/>
      <c r="BM32" s="351"/>
      <c r="BN32" s="352"/>
      <c r="BO32" s="352"/>
      <c r="BP32" s="352"/>
      <c r="BQ32" s="352"/>
      <c r="BR32" s="352"/>
      <c r="BS32" s="353"/>
      <c r="BT32" s="202" t="s">
        <v>75</v>
      </c>
      <c r="BU32" s="203" t="s">
        <v>75</v>
      </c>
      <c r="BV32" s="203"/>
      <c r="BW32" s="203"/>
      <c r="BX32" s="203"/>
      <c r="BY32" s="203"/>
      <c r="BZ32" s="203"/>
      <c r="CA32" s="203"/>
      <c r="CB32" s="204"/>
      <c r="CC32" s="346">
        <f t="shared" si="11"/>
        <v>4.56</v>
      </c>
      <c r="CD32" s="346"/>
      <c r="CE32" s="346"/>
      <c r="CF32" s="346"/>
      <c r="CG32" s="346"/>
      <c r="CH32" s="346"/>
      <c r="CI32" s="346"/>
      <c r="CJ32" s="346">
        <f t="shared" si="12"/>
        <v>4.56</v>
      </c>
      <c r="CK32" s="346"/>
      <c r="CL32" s="346"/>
      <c r="CM32" s="346"/>
      <c r="CN32" s="346"/>
      <c r="CO32" s="346"/>
      <c r="CP32" s="346"/>
      <c r="CQ32" s="360">
        <f>IF(I32="",0,CC32-CJ32)</f>
        <v>0</v>
      </c>
      <c r="CR32" s="360"/>
      <c r="CS32" s="360"/>
      <c r="CT32" s="360"/>
      <c r="CU32" s="360"/>
      <c r="CV32" s="360"/>
      <c r="CW32" s="360"/>
      <c r="CX32" s="360"/>
      <c r="CY32" s="192" t="s">
        <v>75</v>
      </c>
      <c r="CZ32" s="193" t="s">
        <v>75</v>
      </c>
      <c r="DA32" s="193"/>
      <c r="DB32" s="193"/>
      <c r="DC32" s="193"/>
      <c r="DD32" s="193"/>
      <c r="DE32" s="193"/>
      <c r="DF32" s="193"/>
      <c r="DG32" s="193"/>
      <c r="DH32" s="193"/>
      <c r="DI32" s="194"/>
      <c r="DJ32" s="195" t="str">
        <f t="shared" si="3"/>
        <v>Подлесная Л. С.</v>
      </c>
      <c r="DK32" s="196"/>
      <c r="DL32" s="196"/>
      <c r="DM32" s="196"/>
      <c r="DN32" s="196"/>
      <c r="DO32" s="196"/>
      <c r="DP32" s="196"/>
      <c r="DQ32" s="196"/>
      <c r="DR32" s="196"/>
      <c r="DS32" s="197"/>
      <c r="DT32" s="195" t="str">
        <f t="shared" si="4"/>
        <v>Подлесная Л. С.</v>
      </c>
      <c r="DU32" s="196"/>
      <c r="DV32" s="196"/>
      <c r="DW32" s="196"/>
      <c r="DX32" s="196"/>
      <c r="DY32" s="196"/>
      <c r="DZ32" s="196"/>
      <c r="EA32" s="196"/>
      <c r="EB32" s="196"/>
      <c r="EC32" s="197"/>
      <c r="ED32" s="192"/>
      <c r="EE32" s="193" t="s">
        <v>46</v>
      </c>
      <c r="EF32" s="193"/>
      <c r="EG32" s="193"/>
      <c r="EH32" s="193"/>
      <c r="EI32" s="193"/>
      <c r="EJ32" s="193"/>
      <c r="EK32" s="193"/>
      <c r="EL32" s="193"/>
      <c r="EM32" s="194"/>
      <c r="EN32" s="192" t="s">
        <v>75</v>
      </c>
      <c r="EO32" s="193" t="s">
        <v>75</v>
      </c>
      <c r="EP32" s="193"/>
      <c r="EQ32" s="193"/>
      <c r="ER32" s="193"/>
      <c r="ES32" s="193"/>
      <c r="ET32" s="193"/>
      <c r="EU32" s="193"/>
      <c r="EV32" s="193"/>
      <c r="EW32" s="194"/>
      <c r="EX32" s="180" t="s">
        <v>75</v>
      </c>
      <c r="EY32" s="181" t="s">
        <v>75</v>
      </c>
      <c r="EZ32" s="181"/>
      <c r="FA32" s="181"/>
      <c r="FB32" s="181"/>
      <c r="FC32" s="181"/>
      <c r="FD32" s="181"/>
      <c r="FE32" s="181"/>
      <c r="FF32" s="181"/>
      <c r="FG32" s="182"/>
      <c r="FH32" s="25"/>
      <c r="FI32" s="91" t="s">
        <v>86</v>
      </c>
      <c r="FJ32" s="62"/>
      <c r="FK32" s="65">
        <f>IF(FI32="Летний период",BV69,0)</f>
        <v>30</v>
      </c>
      <c r="FL32" s="66">
        <f>IF(FI32="зимний период",BV69,0)</f>
        <v>0</v>
      </c>
      <c r="FM32" s="67">
        <f>IF(FI32="",BV69,0)</f>
        <v>0</v>
      </c>
      <c r="FN32" s="86">
        <f>IF(FI32="Летний период",CG69,0)</f>
        <v>0</v>
      </c>
      <c r="FO32" s="84">
        <f>IF(FI32="зимний период",CG69,0)</f>
        <v>0</v>
      </c>
      <c r="FP32" s="67">
        <f>IF(FI32="",CG69,0)</f>
        <v>0</v>
      </c>
      <c r="FQ32" s="25"/>
      <c r="FR32" s="47">
        <f t="shared" si="5"/>
        <v>8</v>
      </c>
      <c r="FS32" s="41">
        <f>MINUTE(U32)</f>
        <v>0</v>
      </c>
      <c r="FT32" s="41">
        <f t="shared" si="7"/>
        <v>8</v>
      </c>
      <c r="FU32" s="48">
        <f t="shared" si="8"/>
        <v>0</v>
      </c>
      <c r="FV32" s="1"/>
      <c r="FW32" s="108">
        <f>IF(FI32="зимний период",ROUND((BV69*$B$79/100)+(CG69*$B$80/100),2),IF(FI32="",ROUND((BV69*($AL$47*$AE$51+$AL$47)/100)+(CG69*($AL$47*$AE$52+$AL$47)/100),2),IF(FI32="летний период",ROUND((BV69*$B$83/100)+(CG69*$B$84/100),2))))</f>
        <v>4.56</v>
      </c>
      <c r="FX32" s="127">
        <f>IF(FI32="зимний период",ROUND((BV69*$B$79/100)+(CG69*$B$80/100),1),IF(FI32="",ROUND((BV69*($AL$47*$AE$51+$AL$47)/100)+(CG69*($AL$47*$AE$52+$AL$47)/100),1),IF(FI32="летний период",ROUND((BV69*$B$83/100)+(CG69*$B$84/100),1))))</f>
        <v>4.6</v>
      </c>
      <c r="FY32" s="133">
        <f>IF(AND(FW32-FX32&lt;0,$GA$40&lt;0),FW32-FX32,IF(AND(FW32-FX32&gt;0,$GA$40&gt;0),FW32-FX32,))</f>
        <v>0</v>
      </c>
      <c r="FZ32" s="110">
        <v>0</v>
      </c>
      <c r="GA32" s="128"/>
      <c r="GB32" s="36"/>
      <c r="GC32" s="36"/>
      <c r="GD32" s="36"/>
      <c r="GE32" s="36"/>
      <c r="GF32" s="36"/>
      <c r="GG32" s="36"/>
      <c r="GH32" s="36"/>
      <c r="GI32" s="36"/>
      <c r="GJ32" s="36"/>
    </row>
    <row r="33" spans="2:192" ht="19.5" customHeight="1" thickBot="1" thickTop="1">
      <c r="B33" s="248">
        <v>44125</v>
      </c>
      <c r="C33" s="249"/>
      <c r="D33" s="249"/>
      <c r="E33" s="249"/>
      <c r="F33" s="249"/>
      <c r="G33" s="249"/>
      <c r="H33" s="249"/>
      <c r="I33" s="283">
        <v>0.333333333333333</v>
      </c>
      <c r="J33" s="250"/>
      <c r="K33" s="250"/>
      <c r="L33" s="250"/>
      <c r="M33" s="250"/>
      <c r="N33" s="250"/>
      <c r="O33" s="250">
        <v>0.666666666666667</v>
      </c>
      <c r="P33" s="250"/>
      <c r="Q33" s="250"/>
      <c r="R33" s="250"/>
      <c r="S33" s="250"/>
      <c r="T33" s="250"/>
      <c r="U33" s="208">
        <f aca="true" t="shared" si="14" ref="U33:U38">O33-I33</f>
        <v>0.333333333333334</v>
      </c>
      <c r="V33" s="208"/>
      <c r="W33" s="208"/>
      <c r="X33" s="208"/>
      <c r="Y33" s="208"/>
      <c r="Z33" s="208"/>
      <c r="AA33" s="208"/>
      <c r="AB33" s="208"/>
      <c r="AC33" s="208"/>
      <c r="AD33" s="198">
        <f t="shared" si="13"/>
        <v>258283</v>
      </c>
      <c r="AE33" s="198"/>
      <c r="AF33" s="198"/>
      <c r="AG33" s="198"/>
      <c r="AH33" s="198"/>
      <c r="AI33" s="198"/>
      <c r="AJ33" s="198"/>
      <c r="AK33" s="279">
        <v>258313</v>
      </c>
      <c r="AL33" s="279"/>
      <c r="AM33" s="279"/>
      <c r="AN33" s="279"/>
      <c r="AO33" s="279"/>
      <c r="AP33" s="279"/>
      <c r="AQ33" s="279"/>
      <c r="AR33" s="209">
        <f>IF(I33="",0,AK33-AD33)</f>
        <v>30</v>
      </c>
      <c r="AS33" s="209"/>
      <c r="AT33" s="209"/>
      <c r="AU33" s="209"/>
      <c r="AV33" s="209"/>
      <c r="AW33" s="209"/>
      <c r="AX33" s="209"/>
      <c r="AY33" s="346">
        <f>IF(AR32=0,AY32+BM32,BF32)</f>
        <v>36.21</v>
      </c>
      <c r="AZ33" s="346"/>
      <c r="BA33" s="346"/>
      <c r="BB33" s="346"/>
      <c r="BC33" s="346"/>
      <c r="BD33" s="346"/>
      <c r="BE33" s="346"/>
      <c r="BF33" s="347">
        <f t="shared" si="10"/>
        <v>31.65</v>
      </c>
      <c r="BG33" s="347"/>
      <c r="BH33" s="347"/>
      <c r="BI33" s="347"/>
      <c r="BJ33" s="347"/>
      <c r="BK33" s="347"/>
      <c r="BL33" s="347"/>
      <c r="BM33" s="351"/>
      <c r="BN33" s="352"/>
      <c r="BO33" s="352"/>
      <c r="BP33" s="352"/>
      <c r="BQ33" s="352"/>
      <c r="BR33" s="352"/>
      <c r="BS33" s="353"/>
      <c r="BT33" s="202" t="s">
        <v>75</v>
      </c>
      <c r="BU33" s="203" t="s">
        <v>75</v>
      </c>
      <c r="BV33" s="203"/>
      <c r="BW33" s="203"/>
      <c r="BX33" s="203"/>
      <c r="BY33" s="203"/>
      <c r="BZ33" s="203"/>
      <c r="CA33" s="203"/>
      <c r="CB33" s="204"/>
      <c r="CC33" s="346">
        <f t="shared" si="11"/>
        <v>4.56</v>
      </c>
      <c r="CD33" s="346"/>
      <c r="CE33" s="346"/>
      <c r="CF33" s="346"/>
      <c r="CG33" s="346"/>
      <c r="CH33" s="346"/>
      <c r="CI33" s="346"/>
      <c r="CJ33" s="346">
        <f t="shared" si="12"/>
        <v>4.56</v>
      </c>
      <c r="CK33" s="346"/>
      <c r="CL33" s="346"/>
      <c r="CM33" s="346"/>
      <c r="CN33" s="346"/>
      <c r="CO33" s="346"/>
      <c r="CP33" s="346"/>
      <c r="CQ33" s="360">
        <f>IF(I33="",0,CC33-CJ33)</f>
        <v>0</v>
      </c>
      <c r="CR33" s="360"/>
      <c r="CS33" s="360"/>
      <c r="CT33" s="360"/>
      <c r="CU33" s="360"/>
      <c r="CV33" s="360"/>
      <c r="CW33" s="360"/>
      <c r="CX33" s="360"/>
      <c r="CY33" s="192" t="s">
        <v>75</v>
      </c>
      <c r="CZ33" s="193" t="s">
        <v>75</v>
      </c>
      <c r="DA33" s="193"/>
      <c r="DB33" s="193"/>
      <c r="DC33" s="193"/>
      <c r="DD33" s="193"/>
      <c r="DE33" s="193"/>
      <c r="DF33" s="193"/>
      <c r="DG33" s="193"/>
      <c r="DH33" s="193"/>
      <c r="DI33" s="194"/>
      <c r="DJ33" s="195" t="str">
        <f t="shared" si="3"/>
        <v>Подлесная Л. С.</v>
      </c>
      <c r="DK33" s="196"/>
      <c r="DL33" s="196"/>
      <c r="DM33" s="196"/>
      <c r="DN33" s="196"/>
      <c r="DO33" s="196"/>
      <c r="DP33" s="196"/>
      <c r="DQ33" s="196"/>
      <c r="DR33" s="196"/>
      <c r="DS33" s="197"/>
      <c r="DT33" s="195" t="str">
        <f t="shared" si="4"/>
        <v>Подлесная Л. С.</v>
      </c>
      <c r="DU33" s="196"/>
      <c r="DV33" s="196"/>
      <c r="DW33" s="196"/>
      <c r="DX33" s="196"/>
      <c r="DY33" s="196"/>
      <c r="DZ33" s="196"/>
      <c r="EA33" s="196"/>
      <c r="EB33" s="196"/>
      <c r="EC33" s="197"/>
      <c r="ED33" s="192"/>
      <c r="EE33" s="193" t="s">
        <v>46</v>
      </c>
      <c r="EF33" s="193"/>
      <c r="EG33" s="193"/>
      <c r="EH33" s="193"/>
      <c r="EI33" s="193"/>
      <c r="EJ33" s="193"/>
      <c r="EK33" s="193"/>
      <c r="EL33" s="193"/>
      <c r="EM33" s="194"/>
      <c r="EN33" s="192" t="s">
        <v>75</v>
      </c>
      <c r="EO33" s="193" t="s">
        <v>75</v>
      </c>
      <c r="EP33" s="193"/>
      <c r="EQ33" s="193"/>
      <c r="ER33" s="193"/>
      <c r="ES33" s="193"/>
      <c r="ET33" s="193"/>
      <c r="EU33" s="193"/>
      <c r="EV33" s="193"/>
      <c r="EW33" s="194"/>
      <c r="EX33" s="180" t="s">
        <v>75</v>
      </c>
      <c r="EY33" s="181" t="s">
        <v>75</v>
      </c>
      <c r="EZ33" s="181"/>
      <c r="FA33" s="181"/>
      <c r="FB33" s="181"/>
      <c r="FC33" s="181"/>
      <c r="FD33" s="181"/>
      <c r="FE33" s="181"/>
      <c r="FF33" s="181"/>
      <c r="FG33" s="182"/>
      <c r="FH33" s="25"/>
      <c r="FI33" s="91" t="s">
        <v>86</v>
      </c>
      <c r="FJ33" s="62"/>
      <c r="FK33" s="65">
        <f>IF(FI33="Летний период",BV76,0)</f>
        <v>0</v>
      </c>
      <c r="FL33" s="66">
        <f>IF(FI33="зимний период",BV76,0)</f>
        <v>0</v>
      </c>
      <c r="FM33" s="67">
        <f>IF(FI33="",BV76,0)</f>
        <v>0</v>
      </c>
      <c r="FN33" s="86">
        <f>IF(FI33="Летний период",CG76,0)</f>
        <v>0</v>
      </c>
      <c r="FO33" s="84">
        <f>IF(FI33="зимний период",CG76,0)</f>
        <v>0</v>
      </c>
      <c r="FP33" s="67">
        <f>IF(FI33="",CG76,0)</f>
        <v>0</v>
      </c>
      <c r="FQ33" s="25"/>
      <c r="FR33" s="47">
        <f>HOUR(U33)</f>
        <v>8</v>
      </c>
      <c r="FS33" s="41">
        <f>MINUTE(U33)</f>
        <v>0</v>
      </c>
      <c r="FT33" s="41">
        <f>((FS33-FU33)/60)+FR33</f>
        <v>8</v>
      </c>
      <c r="FU33" s="48">
        <f>MOD(FS33,60)</f>
        <v>0</v>
      </c>
      <c r="FV33" s="1"/>
      <c r="FW33" s="108">
        <f>IF(FI33="зимний период",ROUND((BV76*$B$79/100)+(CG76*$B$80/100),2),IF(FI33="",ROUND((BV76*($AL$47*$AE$51+$AL$47)/100)+(CG76*($AL$47*$AE$52+$AL$47)/100),2),IF(FI33="летний период",ROUND((BV76*$B$83/100)+(CG76*$B$84/100),2))))</f>
        <v>0</v>
      </c>
      <c r="FX33" s="127">
        <f>IF(FI33="зимний период",ROUND((BV76*$B$79/100)+(CG76*$B$80/100),1),IF(FI33="",ROUND((BV76*($AL$47*$AE$51+$AL$47)/100)+(CG76*($AL$47*$AE$52+$AL$47)/100),1),IF(FI33="летний период",ROUND((BV76*$B$83/100)+(CG76*$B$84/100),1))))</f>
        <v>0</v>
      </c>
      <c r="FY33" s="133">
        <f>IF(AND(FW33-FX33&lt;0,$GA$40&lt;0),FW33-FX33,IF(AND(FW33-FX33&gt;0,$GA$40&gt;0),FW33-FX33,))</f>
        <v>0</v>
      </c>
      <c r="FZ33" s="110">
        <v>0</v>
      </c>
      <c r="GA33" s="128"/>
      <c r="GB33" s="36"/>
      <c r="GC33" s="36"/>
      <c r="GD33" s="36"/>
      <c r="GE33" s="36"/>
      <c r="GF33" s="36"/>
      <c r="GG33" s="36"/>
      <c r="GH33" s="36"/>
      <c r="GI33" s="36"/>
      <c r="GJ33" s="36"/>
    </row>
    <row r="34" spans="2:192" ht="19.5" customHeight="1" thickBot="1" thickTop="1">
      <c r="B34" s="248">
        <v>44126</v>
      </c>
      <c r="C34" s="249"/>
      <c r="D34" s="249"/>
      <c r="E34" s="249"/>
      <c r="F34" s="249"/>
      <c r="G34" s="249"/>
      <c r="H34" s="249"/>
      <c r="I34" s="283">
        <v>0.333333333333333</v>
      </c>
      <c r="J34" s="250"/>
      <c r="K34" s="250"/>
      <c r="L34" s="250"/>
      <c r="M34" s="250"/>
      <c r="N34" s="250"/>
      <c r="O34" s="250">
        <v>0.666666666666667</v>
      </c>
      <c r="P34" s="250"/>
      <c r="Q34" s="250"/>
      <c r="R34" s="250"/>
      <c r="S34" s="250"/>
      <c r="T34" s="250"/>
      <c r="U34" s="208">
        <f t="shared" si="14"/>
        <v>0.333333333333334</v>
      </c>
      <c r="V34" s="208"/>
      <c r="W34" s="208"/>
      <c r="X34" s="208"/>
      <c r="Y34" s="208"/>
      <c r="Z34" s="208"/>
      <c r="AA34" s="208"/>
      <c r="AB34" s="208"/>
      <c r="AC34" s="208"/>
      <c r="AD34" s="198">
        <f t="shared" si="13"/>
        <v>258313</v>
      </c>
      <c r="AE34" s="198"/>
      <c r="AF34" s="198"/>
      <c r="AG34" s="198"/>
      <c r="AH34" s="198"/>
      <c r="AI34" s="198"/>
      <c r="AJ34" s="198"/>
      <c r="AK34" s="279">
        <v>258343</v>
      </c>
      <c r="AL34" s="279"/>
      <c r="AM34" s="279"/>
      <c r="AN34" s="279"/>
      <c r="AO34" s="279"/>
      <c r="AP34" s="279"/>
      <c r="AQ34" s="279"/>
      <c r="AR34" s="209">
        <f>IF(I34="",0,AK34-AD34)</f>
        <v>30</v>
      </c>
      <c r="AS34" s="209"/>
      <c r="AT34" s="209"/>
      <c r="AU34" s="209"/>
      <c r="AV34" s="209"/>
      <c r="AW34" s="209"/>
      <c r="AX34" s="209"/>
      <c r="AY34" s="346">
        <f>IF(AR33=0,AY33+BM33,BF33)</f>
        <v>31.65</v>
      </c>
      <c r="AZ34" s="346"/>
      <c r="BA34" s="346"/>
      <c r="BB34" s="346"/>
      <c r="BC34" s="346"/>
      <c r="BD34" s="346"/>
      <c r="BE34" s="346"/>
      <c r="BF34" s="347">
        <f t="shared" si="10"/>
        <v>27.09</v>
      </c>
      <c r="BG34" s="347"/>
      <c r="BH34" s="347"/>
      <c r="BI34" s="347"/>
      <c r="BJ34" s="347"/>
      <c r="BK34" s="347"/>
      <c r="BL34" s="347"/>
      <c r="BM34" s="166"/>
      <c r="BN34" s="167"/>
      <c r="BO34" s="167"/>
      <c r="BP34" s="167"/>
      <c r="BQ34" s="167"/>
      <c r="BR34" s="167"/>
      <c r="BS34" s="168"/>
      <c r="BT34" s="163"/>
      <c r="BU34" s="164"/>
      <c r="BV34" s="164"/>
      <c r="BW34" s="164"/>
      <c r="BX34" s="164"/>
      <c r="BY34" s="164"/>
      <c r="BZ34" s="164"/>
      <c r="CA34" s="164"/>
      <c r="CB34" s="165"/>
      <c r="CC34" s="346">
        <f t="shared" si="11"/>
        <v>4.56</v>
      </c>
      <c r="CD34" s="346"/>
      <c r="CE34" s="346"/>
      <c r="CF34" s="346"/>
      <c r="CG34" s="346"/>
      <c r="CH34" s="346"/>
      <c r="CI34" s="346"/>
      <c r="CJ34" s="346">
        <f t="shared" si="12"/>
        <v>4.56</v>
      </c>
      <c r="CK34" s="346"/>
      <c r="CL34" s="346"/>
      <c r="CM34" s="346"/>
      <c r="CN34" s="346"/>
      <c r="CO34" s="346"/>
      <c r="CP34" s="346"/>
      <c r="CQ34" s="348" t="s">
        <v>129</v>
      </c>
      <c r="CR34" s="349"/>
      <c r="CS34" s="349"/>
      <c r="CT34" s="349"/>
      <c r="CU34" s="349"/>
      <c r="CV34" s="349"/>
      <c r="CW34" s="349"/>
      <c r="CX34" s="350"/>
      <c r="CY34" s="157"/>
      <c r="CZ34" s="158"/>
      <c r="DA34" s="158"/>
      <c r="DB34" s="158"/>
      <c r="DC34" s="158"/>
      <c r="DD34" s="158"/>
      <c r="DE34" s="158"/>
      <c r="DF34" s="158"/>
      <c r="DG34" s="158"/>
      <c r="DH34" s="158"/>
      <c r="DI34" s="159"/>
      <c r="DJ34" s="195" t="str">
        <f t="shared" si="3"/>
        <v>Подлесная Л. С.</v>
      </c>
      <c r="DK34" s="196"/>
      <c r="DL34" s="196"/>
      <c r="DM34" s="196"/>
      <c r="DN34" s="196"/>
      <c r="DO34" s="196"/>
      <c r="DP34" s="196"/>
      <c r="DQ34" s="196"/>
      <c r="DR34" s="196"/>
      <c r="DS34" s="197"/>
      <c r="DT34" s="195" t="str">
        <f t="shared" si="4"/>
        <v>Подлесная Л. С.</v>
      </c>
      <c r="DU34" s="196"/>
      <c r="DV34" s="196"/>
      <c r="DW34" s="196"/>
      <c r="DX34" s="196"/>
      <c r="DY34" s="196"/>
      <c r="DZ34" s="196"/>
      <c r="EA34" s="196"/>
      <c r="EB34" s="196"/>
      <c r="EC34" s="197"/>
      <c r="ED34" s="157"/>
      <c r="EE34" s="158"/>
      <c r="EF34" s="158"/>
      <c r="EG34" s="158"/>
      <c r="EH34" s="158"/>
      <c r="EI34" s="158"/>
      <c r="EJ34" s="158"/>
      <c r="EK34" s="158"/>
      <c r="EL34" s="158"/>
      <c r="EM34" s="159"/>
      <c r="EN34" s="157"/>
      <c r="EO34" s="158"/>
      <c r="EP34" s="158"/>
      <c r="EQ34" s="158"/>
      <c r="ER34" s="158"/>
      <c r="ES34" s="158"/>
      <c r="ET34" s="158"/>
      <c r="EU34" s="158"/>
      <c r="EV34" s="158"/>
      <c r="EW34" s="159"/>
      <c r="EX34" s="160"/>
      <c r="EY34" s="161"/>
      <c r="EZ34" s="161"/>
      <c r="FA34" s="161"/>
      <c r="FB34" s="161"/>
      <c r="FC34" s="161"/>
      <c r="FD34" s="161"/>
      <c r="FE34" s="161"/>
      <c r="FF34" s="161"/>
      <c r="FG34" s="162"/>
      <c r="FH34" s="25"/>
      <c r="FI34" s="91" t="s">
        <v>86</v>
      </c>
      <c r="FJ34" s="62"/>
      <c r="FK34" s="65"/>
      <c r="FL34" s="66"/>
      <c r="FM34" s="67"/>
      <c r="FN34" s="86"/>
      <c r="FO34" s="84"/>
      <c r="FP34" s="67"/>
      <c r="FQ34" s="25"/>
      <c r="FR34" s="47"/>
      <c r="FS34" s="41"/>
      <c r="FT34" s="41"/>
      <c r="FU34" s="48"/>
      <c r="FV34" s="1"/>
      <c r="FW34" s="108"/>
      <c r="FX34" s="127"/>
      <c r="FY34" s="133"/>
      <c r="FZ34" s="110"/>
      <c r="GA34" s="128"/>
      <c r="GB34" s="36"/>
      <c r="GC34" s="36"/>
      <c r="GD34" s="36"/>
      <c r="GE34" s="36"/>
      <c r="GF34" s="36"/>
      <c r="GG34" s="36"/>
      <c r="GH34" s="36"/>
      <c r="GI34" s="36"/>
      <c r="GJ34" s="36"/>
    </row>
    <row r="35" spans="2:192" ht="19.5" customHeight="1" thickBot="1" thickTop="1">
      <c r="B35" s="248">
        <v>44131</v>
      </c>
      <c r="C35" s="249"/>
      <c r="D35" s="249"/>
      <c r="E35" s="249"/>
      <c r="F35" s="249"/>
      <c r="G35" s="249"/>
      <c r="H35" s="249"/>
      <c r="I35" s="283">
        <v>0.333333333333333</v>
      </c>
      <c r="J35" s="250"/>
      <c r="K35" s="250"/>
      <c r="L35" s="250"/>
      <c r="M35" s="250"/>
      <c r="N35" s="250"/>
      <c r="O35" s="250">
        <v>0.666666666666667</v>
      </c>
      <c r="P35" s="250"/>
      <c r="Q35" s="250"/>
      <c r="R35" s="250"/>
      <c r="S35" s="250"/>
      <c r="T35" s="250"/>
      <c r="U35" s="208">
        <f t="shared" si="14"/>
        <v>0.333333333333334</v>
      </c>
      <c r="V35" s="208"/>
      <c r="W35" s="208"/>
      <c r="X35" s="208"/>
      <c r="Y35" s="208"/>
      <c r="Z35" s="208"/>
      <c r="AA35" s="208"/>
      <c r="AB35" s="208"/>
      <c r="AC35" s="208"/>
      <c r="AD35" s="198">
        <f t="shared" si="13"/>
        <v>258343</v>
      </c>
      <c r="AE35" s="198"/>
      <c r="AF35" s="198"/>
      <c r="AG35" s="198"/>
      <c r="AH35" s="198"/>
      <c r="AI35" s="198"/>
      <c r="AJ35" s="198"/>
      <c r="AK35" s="279">
        <v>258373</v>
      </c>
      <c r="AL35" s="279"/>
      <c r="AM35" s="279"/>
      <c r="AN35" s="279"/>
      <c r="AO35" s="279"/>
      <c r="AP35" s="279"/>
      <c r="AQ35" s="279"/>
      <c r="AR35" s="209">
        <f>IF(I35="",0,AK35-AD35)</f>
        <v>30</v>
      </c>
      <c r="AS35" s="209"/>
      <c r="AT35" s="209"/>
      <c r="AU35" s="209"/>
      <c r="AV35" s="209"/>
      <c r="AW35" s="209"/>
      <c r="AX35" s="209"/>
      <c r="AY35" s="346">
        <f>IF(AR34=0,AY34+BM34,BF34)</f>
        <v>27.09</v>
      </c>
      <c r="AZ35" s="346"/>
      <c r="BA35" s="346"/>
      <c r="BB35" s="346"/>
      <c r="BC35" s="346"/>
      <c r="BD35" s="346"/>
      <c r="BE35" s="346"/>
      <c r="BF35" s="347">
        <f t="shared" si="10"/>
        <v>22.53</v>
      </c>
      <c r="BG35" s="347"/>
      <c r="BH35" s="347"/>
      <c r="BI35" s="347"/>
      <c r="BJ35" s="347"/>
      <c r="BK35" s="347"/>
      <c r="BL35" s="347"/>
      <c r="BM35" s="351"/>
      <c r="BN35" s="352"/>
      <c r="BO35" s="352"/>
      <c r="BP35" s="352"/>
      <c r="BQ35" s="352"/>
      <c r="BR35" s="352"/>
      <c r="BS35" s="353"/>
      <c r="BT35" s="163"/>
      <c r="BU35" s="164"/>
      <c r="BV35" s="164"/>
      <c r="BW35" s="164"/>
      <c r="BX35" s="164"/>
      <c r="BY35" s="164"/>
      <c r="BZ35" s="164"/>
      <c r="CA35" s="164"/>
      <c r="CB35" s="165"/>
      <c r="CC35" s="346">
        <f t="shared" si="11"/>
        <v>4.56</v>
      </c>
      <c r="CD35" s="346"/>
      <c r="CE35" s="346"/>
      <c r="CF35" s="346"/>
      <c r="CG35" s="346"/>
      <c r="CH35" s="346"/>
      <c r="CI35" s="346"/>
      <c r="CJ35" s="346">
        <f t="shared" si="12"/>
        <v>4.56</v>
      </c>
      <c r="CK35" s="346"/>
      <c r="CL35" s="346"/>
      <c r="CM35" s="346"/>
      <c r="CN35" s="346"/>
      <c r="CO35" s="346"/>
      <c r="CP35" s="346"/>
      <c r="CQ35" s="348" t="s">
        <v>129</v>
      </c>
      <c r="CR35" s="349"/>
      <c r="CS35" s="349"/>
      <c r="CT35" s="349"/>
      <c r="CU35" s="349"/>
      <c r="CV35" s="349"/>
      <c r="CW35" s="349"/>
      <c r="CX35" s="350"/>
      <c r="CY35" s="157"/>
      <c r="CZ35" s="158"/>
      <c r="DA35" s="158"/>
      <c r="DB35" s="158"/>
      <c r="DC35" s="158"/>
      <c r="DD35" s="158"/>
      <c r="DE35" s="158"/>
      <c r="DF35" s="158"/>
      <c r="DG35" s="158"/>
      <c r="DH35" s="158"/>
      <c r="DI35" s="159"/>
      <c r="DJ35" s="195" t="str">
        <f t="shared" si="3"/>
        <v>Подлесная Л. С.</v>
      </c>
      <c r="DK35" s="196"/>
      <c r="DL35" s="196"/>
      <c r="DM35" s="196"/>
      <c r="DN35" s="196"/>
      <c r="DO35" s="196"/>
      <c r="DP35" s="196"/>
      <c r="DQ35" s="196"/>
      <c r="DR35" s="196"/>
      <c r="DS35" s="197"/>
      <c r="DT35" s="195" t="str">
        <f t="shared" si="4"/>
        <v>Подлесная Л. С.</v>
      </c>
      <c r="DU35" s="196"/>
      <c r="DV35" s="196"/>
      <c r="DW35" s="196"/>
      <c r="DX35" s="196"/>
      <c r="DY35" s="196"/>
      <c r="DZ35" s="196"/>
      <c r="EA35" s="196"/>
      <c r="EB35" s="196"/>
      <c r="EC35" s="197"/>
      <c r="ED35" s="157"/>
      <c r="EE35" s="158"/>
      <c r="EF35" s="158"/>
      <c r="EG35" s="158"/>
      <c r="EH35" s="158"/>
      <c r="EI35" s="158"/>
      <c r="EJ35" s="158"/>
      <c r="EK35" s="158"/>
      <c r="EL35" s="158"/>
      <c r="EM35" s="159"/>
      <c r="EN35" s="157"/>
      <c r="EO35" s="158"/>
      <c r="EP35" s="158"/>
      <c r="EQ35" s="158"/>
      <c r="ER35" s="158"/>
      <c r="ES35" s="158"/>
      <c r="ET35" s="158"/>
      <c r="EU35" s="158"/>
      <c r="EV35" s="158"/>
      <c r="EW35" s="159"/>
      <c r="EX35" s="160"/>
      <c r="EY35" s="161"/>
      <c r="EZ35" s="161"/>
      <c r="FA35" s="161"/>
      <c r="FB35" s="161"/>
      <c r="FC35" s="161"/>
      <c r="FD35" s="161"/>
      <c r="FE35" s="161"/>
      <c r="FF35" s="161"/>
      <c r="FG35" s="162"/>
      <c r="FH35" s="25"/>
      <c r="FI35" s="91" t="s">
        <v>86</v>
      </c>
      <c r="FJ35" s="62"/>
      <c r="FK35" s="65"/>
      <c r="FL35" s="66"/>
      <c r="FM35" s="67"/>
      <c r="FN35" s="86"/>
      <c r="FO35" s="84"/>
      <c r="FP35" s="67"/>
      <c r="FQ35" s="25"/>
      <c r="FR35" s="47"/>
      <c r="FS35" s="41"/>
      <c r="FT35" s="41"/>
      <c r="FU35" s="48"/>
      <c r="FV35" s="1"/>
      <c r="FW35" s="108"/>
      <c r="FX35" s="127"/>
      <c r="FY35" s="133"/>
      <c r="FZ35" s="110"/>
      <c r="GA35" s="128"/>
      <c r="GB35" s="36"/>
      <c r="GC35" s="36"/>
      <c r="GD35" s="36"/>
      <c r="GE35" s="36"/>
      <c r="GF35" s="36"/>
      <c r="GG35" s="36"/>
      <c r="GH35" s="36"/>
      <c r="GI35" s="36"/>
      <c r="GJ35" s="36"/>
    </row>
    <row r="36" spans="2:192" ht="19.5" customHeight="1" thickBot="1" thickTop="1">
      <c r="B36" s="248">
        <v>44132</v>
      </c>
      <c r="C36" s="249"/>
      <c r="D36" s="249"/>
      <c r="E36" s="249"/>
      <c r="F36" s="249"/>
      <c r="G36" s="249"/>
      <c r="H36" s="249"/>
      <c r="I36" s="283">
        <v>0.333333333333333</v>
      </c>
      <c r="J36" s="250"/>
      <c r="K36" s="250"/>
      <c r="L36" s="250"/>
      <c r="M36" s="250"/>
      <c r="N36" s="250"/>
      <c r="O36" s="250">
        <v>0.666666666666667</v>
      </c>
      <c r="P36" s="250"/>
      <c r="Q36" s="250"/>
      <c r="R36" s="250"/>
      <c r="S36" s="250"/>
      <c r="T36" s="250"/>
      <c r="U36" s="208">
        <f t="shared" si="14"/>
        <v>0.333333333333334</v>
      </c>
      <c r="V36" s="208"/>
      <c r="W36" s="208"/>
      <c r="X36" s="208"/>
      <c r="Y36" s="208"/>
      <c r="Z36" s="208"/>
      <c r="AA36" s="208"/>
      <c r="AB36" s="208"/>
      <c r="AC36" s="208"/>
      <c r="AD36" s="198">
        <f t="shared" si="13"/>
        <v>258373</v>
      </c>
      <c r="AE36" s="198"/>
      <c r="AF36" s="198"/>
      <c r="AG36" s="198"/>
      <c r="AH36" s="198"/>
      <c r="AI36" s="198"/>
      <c r="AJ36" s="198"/>
      <c r="AK36" s="279">
        <v>258403</v>
      </c>
      <c r="AL36" s="279"/>
      <c r="AM36" s="279"/>
      <c r="AN36" s="279"/>
      <c r="AO36" s="279"/>
      <c r="AP36" s="279"/>
      <c r="AQ36" s="279"/>
      <c r="AR36" s="209">
        <f>IF(I36="",0,AK36-AD36)</f>
        <v>30</v>
      </c>
      <c r="AS36" s="209"/>
      <c r="AT36" s="209"/>
      <c r="AU36" s="209"/>
      <c r="AV36" s="209"/>
      <c r="AW36" s="209"/>
      <c r="AX36" s="209"/>
      <c r="AY36" s="346">
        <f>IF(AR35=0,AY35+BM35,BF35)</f>
        <v>22.53</v>
      </c>
      <c r="AZ36" s="346"/>
      <c r="BA36" s="346"/>
      <c r="BB36" s="346"/>
      <c r="BC36" s="346"/>
      <c r="BD36" s="346"/>
      <c r="BE36" s="346"/>
      <c r="BF36" s="347">
        <f t="shared" si="10"/>
        <v>17.97</v>
      </c>
      <c r="BG36" s="347"/>
      <c r="BH36" s="347"/>
      <c r="BI36" s="347"/>
      <c r="BJ36" s="347"/>
      <c r="BK36" s="347"/>
      <c r="BL36" s="347"/>
      <c r="BM36" s="351"/>
      <c r="BN36" s="352"/>
      <c r="BO36" s="352"/>
      <c r="BP36" s="352"/>
      <c r="BQ36" s="352"/>
      <c r="BR36" s="352"/>
      <c r="BS36" s="353"/>
      <c r="BT36" s="163"/>
      <c r="BU36" s="164"/>
      <c r="BV36" s="164"/>
      <c r="BW36" s="164"/>
      <c r="BX36" s="164"/>
      <c r="BY36" s="164"/>
      <c r="BZ36" s="164"/>
      <c r="CA36" s="164"/>
      <c r="CB36" s="165"/>
      <c r="CC36" s="346">
        <f t="shared" si="11"/>
        <v>4.56</v>
      </c>
      <c r="CD36" s="346"/>
      <c r="CE36" s="346"/>
      <c r="CF36" s="346"/>
      <c r="CG36" s="346"/>
      <c r="CH36" s="346"/>
      <c r="CI36" s="346"/>
      <c r="CJ36" s="346">
        <f t="shared" si="12"/>
        <v>4.56</v>
      </c>
      <c r="CK36" s="346"/>
      <c r="CL36" s="346"/>
      <c r="CM36" s="346"/>
      <c r="CN36" s="346"/>
      <c r="CO36" s="346"/>
      <c r="CP36" s="346"/>
      <c r="CQ36" s="348" t="s">
        <v>129</v>
      </c>
      <c r="CR36" s="349"/>
      <c r="CS36" s="349"/>
      <c r="CT36" s="349"/>
      <c r="CU36" s="349"/>
      <c r="CV36" s="349"/>
      <c r="CW36" s="349"/>
      <c r="CX36" s="350"/>
      <c r="CY36" s="157"/>
      <c r="CZ36" s="158"/>
      <c r="DA36" s="158"/>
      <c r="DB36" s="158"/>
      <c r="DC36" s="158"/>
      <c r="DD36" s="158"/>
      <c r="DE36" s="158"/>
      <c r="DF36" s="158"/>
      <c r="DG36" s="158"/>
      <c r="DH36" s="158"/>
      <c r="DI36" s="159"/>
      <c r="DJ36" s="195" t="str">
        <f t="shared" si="3"/>
        <v>Подлесная Л. С.</v>
      </c>
      <c r="DK36" s="196"/>
      <c r="DL36" s="196"/>
      <c r="DM36" s="196"/>
      <c r="DN36" s="196"/>
      <c r="DO36" s="196"/>
      <c r="DP36" s="196"/>
      <c r="DQ36" s="196"/>
      <c r="DR36" s="196"/>
      <c r="DS36" s="197"/>
      <c r="DT36" s="195" t="str">
        <f t="shared" si="4"/>
        <v>Подлесная Л. С.</v>
      </c>
      <c r="DU36" s="196"/>
      <c r="DV36" s="196"/>
      <c r="DW36" s="196"/>
      <c r="DX36" s="196"/>
      <c r="DY36" s="196"/>
      <c r="DZ36" s="196"/>
      <c r="EA36" s="196"/>
      <c r="EB36" s="196"/>
      <c r="EC36" s="197"/>
      <c r="ED36" s="157"/>
      <c r="EE36" s="158"/>
      <c r="EF36" s="158"/>
      <c r="EG36" s="158"/>
      <c r="EH36" s="158"/>
      <c r="EI36" s="158"/>
      <c r="EJ36" s="158"/>
      <c r="EK36" s="158"/>
      <c r="EL36" s="158"/>
      <c r="EM36" s="159"/>
      <c r="EN36" s="157"/>
      <c r="EO36" s="158"/>
      <c r="EP36" s="158"/>
      <c r="EQ36" s="158"/>
      <c r="ER36" s="158"/>
      <c r="ES36" s="158"/>
      <c r="ET36" s="158"/>
      <c r="EU36" s="158"/>
      <c r="EV36" s="158"/>
      <c r="EW36" s="159"/>
      <c r="EX36" s="160"/>
      <c r="EY36" s="161"/>
      <c r="EZ36" s="161"/>
      <c r="FA36" s="161"/>
      <c r="FB36" s="161"/>
      <c r="FC36" s="161"/>
      <c r="FD36" s="161"/>
      <c r="FE36" s="161"/>
      <c r="FF36" s="161"/>
      <c r="FG36" s="162"/>
      <c r="FH36" s="25"/>
      <c r="FI36" s="91" t="s">
        <v>86</v>
      </c>
      <c r="FJ36" s="62"/>
      <c r="FK36" s="65"/>
      <c r="FL36" s="66"/>
      <c r="FM36" s="67"/>
      <c r="FN36" s="86"/>
      <c r="FO36" s="84"/>
      <c r="FP36" s="67"/>
      <c r="FQ36" s="25"/>
      <c r="FR36" s="47"/>
      <c r="FS36" s="41"/>
      <c r="FT36" s="41"/>
      <c r="FU36" s="48"/>
      <c r="FV36" s="1"/>
      <c r="FW36" s="108"/>
      <c r="FX36" s="127"/>
      <c r="FY36" s="133"/>
      <c r="FZ36" s="110"/>
      <c r="GA36" s="128"/>
      <c r="GB36" s="36"/>
      <c r="GC36" s="36"/>
      <c r="GD36" s="36"/>
      <c r="GE36" s="36"/>
      <c r="GF36" s="36"/>
      <c r="GG36" s="36"/>
      <c r="GH36" s="36"/>
      <c r="GI36" s="36"/>
      <c r="GJ36" s="36"/>
    </row>
    <row r="37" spans="2:192" ht="19.5" customHeight="1" thickBot="1" thickTop="1">
      <c r="B37" s="248">
        <v>44134</v>
      </c>
      <c r="C37" s="249"/>
      <c r="D37" s="249"/>
      <c r="E37" s="249"/>
      <c r="F37" s="249"/>
      <c r="G37" s="249"/>
      <c r="H37" s="249"/>
      <c r="I37" s="283">
        <v>0.333333333333333</v>
      </c>
      <c r="J37" s="250"/>
      <c r="K37" s="250"/>
      <c r="L37" s="250"/>
      <c r="M37" s="250"/>
      <c r="N37" s="250"/>
      <c r="O37" s="250">
        <v>0.666666666666667</v>
      </c>
      <c r="P37" s="250"/>
      <c r="Q37" s="250"/>
      <c r="R37" s="250"/>
      <c r="S37" s="250"/>
      <c r="T37" s="250"/>
      <c r="U37" s="208">
        <f t="shared" si="14"/>
        <v>0.333333333333334</v>
      </c>
      <c r="V37" s="208"/>
      <c r="W37" s="208"/>
      <c r="X37" s="208"/>
      <c r="Y37" s="208"/>
      <c r="Z37" s="208"/>
      <c r="AA37" s="208"/>
      <c r="AB37" s="208"/>
      <c r="AC37" s="208"/>
      <c r="AD37" s="198">
        <f>AK36</f>
        <v>258403</v>
      </c>
      <c r="AE37" s="198"/>
      <c r="AF37" s="198"/>
      <c r="AG37" s="198"/>
      <c r="AH37" s="198"/>
      <c r="AI37" s="198"/>
      <c r="AJ37" s="198"/>
      <c r="AK37" s="279">
        <v>258433</v>
      </c>
      <c r="AL37" s="279"/>
      <c r="AM37" s="279"/>
      <c r="AN37" s="279"/>
      <c r="AO37" s="279"/>
      <c r="AP37" s="279"/>
      <c r="AQ37" s="279"/>
      <c r="AR37" s="209">
        <f>IF(I37="",0,AK37-AD37)</f>
        <v>30</v>
      </c>
      <c r="AS37" s="209"/>
      <c r="AT37" s="209"/>
      <c r="AU37" s="209"/>
      <c r="AV37" s="209"/>
      <c r="AW37" s="209"/>
      <c r="AX37" s="209"/>
      <c r="AY37" s="346">
        <f>IF(AR36=0,AY36+BM36,BF36)</f>
        <v>17.97</v>
      </c>
      <c r="AZ37" s="346"/>
      <c r="BA37" s="346"/>
      <c r="BB37" s="346"/>
      <c r="BC37" s="346"/>
      <c r="BD37" s="346"/>
      <c r="BE37" s="346"/>
      <c r="BF37" s="347">
        <f t="shared" si="10"/>
        <v>13.41</v>
      </c>
      <c r="BG37" s="347"/>
      <c r="BH37" s="347"/>
      <c r="BI37" s="347"/>
      <c r="BJ37" s="347"/>
      <c r="BK37" s="347"/>
      <c r="BL37" s="347"/>
      <c r="BM37" s="351"/>
      <c r="BN37" s="352"/>
      <c r="BO37" s="352"/>
      <c r="BP37" s="352"/>
      <c r="BQ37" s="352"/>
      <c r="BR37" s="352"/>
      <c r="BS37" s="353"/>
      <c r="BT37" s="163"/>
      <c r="BU37" s="164"/>
      <c r="BV37" s="164"/>
      <c r="BW37" s="164"/>
      <c r="BX37" s="164"/>
      <c r="BY37" s="164"/>
      <c r="BZ37" s="164"/>
      <c r="CA37" s="164"/>
      <c r="CB37" s="165"/>
      <c r="CC37" s="346">
        <f t="shared" si="11"/>
        <v>4.56</v>
      </c>
      <c r="CD37" s="346"/>
      <c r="CE37" s="346"/>
      <c r="CF37" s="346"/>
      <c r="CG37" s="346"/>
      <c r="CH37" s="346"/>
      <c r="CI37" s="346"/>
      <c r="CJ37" s="346">
        <f t="shared" si="12"/>
        <v>4.56</v>
      </c>
      <c r="CK37" s="346"/>
      <c r="CL37" s="346"/>
      <c r="CM37" s="346"/>
      <c r="CN37" s="346"/>
      <c r="CO37" s="346"/>
      <c r="CP37" s="346"/>
      <c r="CQ37" s="348" t="s">
        <v>129</v>
      </c>
      <c r="CR37" s="349"/>
      <c r="CS37" s="349"/>
      <c r="CT37" s="349"/>
      <c r="CU37" s="349"/>
      <c r="CV37" s="349"/>
      <c r="CW37" s="349"/>
      <c r="CX37" s="350"/>
      <c r="CY37" s="157"/>
      <c r="CZ37" s="158"/>
      <c r="DA37" s="158"/>
      <c r="DB37" s="158"/>
      <c r="DC37" s="158"/>
      <c r="DD37" s="158"/>
      <c r="DE37" s="158"/>
      <c r="DF37" s="158"/>
      <c r="DG37" s="158"/>
      <c r="DH37" s="158"/>
      <c r="DI37" s="159"/>
      <c r="DJ37" s="195" t="str">
        <f t="shared" si="3"/>
        <v>Подлесная Л. С.</v>
      </c>
      <c r="DK37" s="196"/>
      <c r="DL37" s="196"/>
      <c r="DM37" s="196"/>
      <c r="DN37" s="196"/>
      <c r="DO37" s="196"/>
      <c r="DP37" s="196"/>
      <c r="DQ37" s="196"/>
      <c r="DR37" s="196"/>
      <c r="DS37" s="197"/>
      <c r="DT37" s="195" t="str">
        <f t="shared" si="4"/>
        <v>Подлесная Л. С.</v>
      </c>
      <c r="DU37" s="196"/>
      <c r="DV37" s="196"/>
      <c r="DW37" s="196"/>
      <c r="DX37" s="196"/>
      <c r="DY37" s="196"/>
      <c r="DZ37" s="196"/>
      <c r="EA37" s="196"/>
      <c r="EB37" s="196"/>
      <c r="EC37" s="197"/>
      <c r="ED37" s="157"/>
      <c r="EE37" s="158"/>
      <c r="EF37" s="158"/>
      <c r="EG37" s="158"/>
      <c r="EH37" s="158"/>
      <c r="EI37" s="158"/>
      <c r="EJ37" s="158"/>
      <c r="EK37" s="158"/>
      <c r="EL37" s="158"/>
      <c r="EM37" s="159"/>
      <c r="EN37" s="157"/>
      <c r="EO37" s="158"/>
      <c r="EP37" s="158"/>
      <c r="EQ37" s="158"/>
      <c r="ER37" s="158"/>
      <c r="ES37" s="158"/>
      <c r="ET37" s="158"/>
      <c r="EU37" s="158"/>
      <c r="EV37" s="158"/>
      <c r="EW37" s="159"/>
      <c r="EX37" s="160"/>
      <c r="EY37" s="161"/>
      <c r="EZ37" s="161"/>
      <c r="FA37" s="161"/>
      <c r="FB37" s="161"/>
      <c r="FC37" s="161"/>
      <c r="FD37" s="161"/>
      <c r="FE37" s="161"/>
      <c r="FF37" s="161"/>
      <c r="FG37" s="162"/>
      <c r="FH37" s="25"/>
      <c r="FI37" s="91" t="s">
        <v>86</v>
      </c>
      <c r="FJ37" s="62"/>
      <c r="FK37" s="65"/>
      <c r="FL37" s="66"/>
      <c r="FM37" s="67"/>
      <c r="FN37" s="86"/>
      <c r="FO37" s="84"/>
      <c r="FP37" s="67"/>
      <c r="FQ37" s="25"/>
      <c r="FR37" s="47"/>
      <c r="FS37" s="41"/>
      <c r="FT37" s="41"/>
      <c r="FU37" s="48"/>
      <c r="FV37" s="1"/>
      <c r="FW37" s="108"/>
      <c r="FX37" s="127"/>
      <c r="FY37" s="133"/>
      <c r="FZ37" s="110"/>
      <c r="GA37" s="128"/>
      <c r="GB37" s="36"/>
      <c r="GC37" s="36"/>
      <c r="GD37" s="36"/>
      <c r="GE37" s="36"/>
      <c r="GF37" s="36"/>
      <c r="GG37" s="36"/>
      <c r="GH37" s="36"/>
      <c r="GI37" s="36"/>
      <c r="GJ37" s="36"/>
    </row>
    <row r="38" spans="2:192" ht="0.75" customHeight="1" thickBot="1" thickTop="1">
      <c r="B38" s="248">
        <v>43217</v>
      </c>
      <c r="C38" s="249"/>
      <c r="D38" s="249"/>
      <c r="E38" s="249"/>
      <c r="F38" s="249"/>
      <c r="G38" s="249"/>
      <c r="H38" s="249"/>
      <c r="I38" s="205"/>
      <c r="J38" s="206"/>
      <c r="K38" s="206"/>
      <c r="L38" s="206"/>
      <c r="M38" s="206"/>
      <c r="N38" s="207"/>
      <c r="O38" s="205"/>
      <c r="P38" s="206"/>
      <c r="Q38" s="206"/>
      <c r="R38" s="206"/>
      <c r="S38" s="206"/>
      <c r="T38" s="207"/>
      <c r="U38" s="208">
        <f t="shared" si="14"/>
        <v>0</v>
      </c>
      <c r="V38" s="208"/>
      <c r="W38" s="208"/>
      <c r="X38" s="208"/>
      <c r="Y38" s="208"/>
      <c r="Z38" s="208"/>
      <c r="AA38" s="208"/>
      <c r="AB38" s="208"/>
      <c r="AC38" s="208"/>
      <c r="AD38" s="198" t="e">
        <f>#REF!</f>
        <v>#REF!</v>
      </c>
      <c r="AE38" s="198"/>
      <c r="AF38" s="198"/>
      <c r="AG38" s="198"/>
      <c r="AH38" s="198"/>
      <c r="AI38" s="198"/>
      <c r="AJ38" s="198"/>
      <c r="AK38" s="279">
        <v>230509</v>
      </c>
      <c r="AL38" s="279"/>
      <c r="AM38" s="279"/>
      <c r="AN38" s="279"/>
      <c r="AO38" s="279"/>
      <c r="AP38" s="279"/>
      <c r="AQ38" s="279"/>
      <c r="AR38" s="209">
        <f>IF(I38="",0,AK38-AD38)</f>
        <v>0</v>
      </c>
      <c r="AS38" s="209"/>
      <c r="AT38" s="209"/>
      <c r="AU38" s="209"/>
      <c r="AV38" s="209"/>
      <c r="AW38" s="209"/>
      <c r="AX38" s="209"/>
      <c r="AY38" s="346" t="e">
        <f>IF(#REF!=0,#REF!+#REF!,#REF!)</f>
        <v>#REF!</v>
      </c>
      <c r="AZ38" s="346"/>
      <c r="BA38" s="346"/>
      <c r="BB38" s="346"/>
      <c r="BC38" s="346"/>
      <c r="BD38" s="346"/>
      <c r="BE38" s="346"/>
      <c r="BF38" s="347" t="e">
        <f>AY38+BM38-CC38</f>
        <v>#REF!</v>
      </c>
      <c r="BG38" s="347"/>
      <c r="BH38" s="347"/>
      <c r="BI38" s="347"/>
      <c r="BJ38" s="347"/>
      <c r="BK38" s="347"/>
      <c r="BL38" s="347"/>
      <c r="BM38" s="364"/>
      <c r="BN38" s="365"/>
      <c r="BO38" s="365"/>
      <c r="BP38" s="365"/>
      <c r="BQ38" s="365"/>
      <c r="BR38" s="365"/>
      <c r="BS38" s="366"/>
      <c r="BT38" s="202" t="s">
        <v>75</v>
      </c>
      <c r="BU38" s="203" t="s">
        <v>75</v>
      </c>
      <c r="BV38" s="203"/>
      <c r="BW38" s="203"/>
      <c r="BX38" s="203"/>
      <c r="BY38" s="203"/>
      <c r="BZ38" s="203"/>
      <c r="CA38" s="203"/>
      <c r="CB38" s="204"/>
      <c r="CC38" s="346"/>
      <c r="CD38" s="346"/>
      <c r="CE38" s="346"/>
      <c r="CF38" s="346"/>
      <c r="CG38" s="346"/>
      <c r="CH38" s="346"/>
      <c r="CI38" s="346"/>
      <c r="CJ38" s="346">
        <f>IF(AR38=0,0,AY38+BM38-BF38)</f>
        <v>0</v>
      </c>
      <c r="CK38" s="346"/>
      <c r="CL38" s="346"/>
      <c r="CM38" s="346"/>
      <c r="CN38" s="346"/>
      <c r="CO38" s="346"/>
      <c r="CP38" s="346"/>
      <c r="CQ38" s="360">
        <f>IF(I38="",0,CC38-CJ38)</f>
        <v>0</v>
      </c>
      <c r="CR38" s="360"/>
      <c r="CS38" s="360"/>
      <c r="CT38" s="360"/>
      <c r="CU38" s="360"/>
      <c r="CV38" s="360"/>
      <c r="CW38" s="360"/>
      <c r="CX38" s="360"/>
      <c r="CY38" s="192" t="s">
        <v>75</v>
      </c>
      <c r="CZ38" s="193" t="s">
        <v>75</v>
      </c>
      <c r="DA38" s="193"/>
      <c r="DB38" s="193"/>
      <c r="DC38" s="193"/>
      <c r="DD38" s="193"/>
      <c r="DE38" s="193"/>
      <c r="DF38" s="193"/>
      <c r="DG38" s="193"/>
      <c r="DH38" s="193"/>
      <c r="DI38" s="194"/>
      <c r="DJ38" s="195" t="str">
        <f t="shared" si="3"/>
        <v>Подлесная Л. С.</v>
      </c>
      <c r="DK38" s="196"/>
      <c r="DL38" s="196"/>
      <c r="DM38" s="196"/>
      <c r="DN38" s="196"/>
      <c r="DO38" s="196"/>
      <c r="DP38" s="196"/>
      <c r="DQ38" s="196"/>
      <c r="DR38" s="196"/>
      <c r="DS38" s="197"/>
      <c r="DT38" s="195" t="str">
        <f t="shared" si="4"/>
        <v>Подлесная Л. С.</v>
      </c>
      <c r="DU38" s="196"/>
      <c r="DV38" s="196"/>
      <c r="DW38" s="196"/>
      <c r="DX38" s="196"/>
      <c r="DY38" s="196"/>
      <c r="DZ38" s="196"/>
      <c r="EA38" s="196"/>
      <c r="EB38" s="196"/>
      <c r="EC38" s="197"/>
      <c r="ED38" s="192"/>
      <c r="EE38" s="193" t="s">
        <v>46</v>
      </c>
      <c r="EF38" s="193"/>
      <c r="EG38" s="193"/>
      <c r="EH38" s="193"/>
      <c r="EI38" s="193"/>
      <c r="EJ38" s="193"/>
      <c r="EK38" s="193"/>
      <c r="EL38" s="193"/>
      <c r="EM38" s="194"/>
      <c r="EN38" s="192" t="s">
        <v>75</v>
      </c>
      <c r="EO38" s="193" t="s">
        <v>75</v>
      </c>
      <c r="EP38" s="193"/>
      <c r="EQ38" s="193"/>
      <c r="ER38" s="193"/>
      <c r="ES38" s="193"/>
      <c r="ET38" s="193"/>
      <c r="EU38" s="193"/>
      <c r="EV38" s="193"/>
      <c r="EW38" s="194"/>
      <c r="EX38" s="180" t="s">
        <v>75</v>
      </c>
      <c r="EY38" s="181" t="s">
        <v>75</v>
      </c>
      <c r="EZ38" s="181"/>
      <c r="FA38" s="181"/>
      <c r="FB38" s="181"/>
      <c r="FC38" s="181"/>
      <c r="FD38" s="181"/>
      <c r="FE38" s="181"/>
      <c r="FF38" s="181"/>
      <c r="FG38" s="182"/>
      <c r="FH38" s="25"/>
      <c r="FI38" s="91"/>
      <c r="FJ38" s="62"/>
      <c r="FK38" s="65">
        <f>IF(FI38="Летний период",BV85,0)</f>
        <v>0</v>
      </c>
      <c r="FL38" s="66">
        <f>IF(FI38="зимний период",BV85,0)</f>
        <v>0</v>
      </c>
      <c r="FM38" s="67">
        <f>IF(FI38="",BV85,0)</f>
        <v>0</v>
      </c>
      <c r="FN38" s="86">
        <f>IF(FI38="Летний период",CG85,0)</f>
        <v>0</v>
      </c>
      <c r="FO38" s="84">
        <f>IF(FI38="зимний период",CG85,0)</f>
        <v>0</v>
      </c>
      <c r="FP38" s="67">
        <f>IF(FI38="",CG85,0)</f>
        <v>0</v>
      </c>
      <c r="FQ38" s="25"/>
      <c r="FR38" s="47">
        <f>HOUR(U38)</f>
        <v>0</v>
      </c>
      <c r="FS38" s="41">
        <f>MINUTE(U38)</f>
        <v>0</v>
      </c>
      <c r="FT38" s="41">
        <f>((FS38-FU38)/60)+FR38</f>
        <v>0</v>
      </c>
      <c r="FU38" s="48">
        <f>MOD(FS38,60)</f>
        <v>0</v>
      </c>
      <c r="FV38" s="1"/>
      <c r="FW38" s="108">
        <f>IF(FI38="зимний период",ROUND((BV85*$B$79/100)+(CG85*$B$80/100),2),IF(FI38="",ROUND((BV85*($AL$47*$AE$51+$AL$47)/100)+(CG85*($AL$47*$AE$52+$AL$47)/100),2),IF(FI38="летний период",ROUND((BV85*$B$83/100)+(CG85*$B$84/100),2))))</f>
        <v>0</v>
      </c>
      <c r="FX38" s="127">
        <f>IF(FI38="зимний период",ROUND((BV85*$B$79/100)+(CG85*$B$80/100),1),IF(FI38="",ROUND((BV85*($AL$47*$AE$51+$AL$47)/100)+(CG85*($AL$47*$AE$52+$AL$47)/100),1),IF(FI38="летний период",ROUND((BV85*$B$83/100)+(CG85*$B$84/100),1))))</f>
        <v>0</v>
      </c>
      <c r="FY38" s="133">
        <f>IF(AND(FW38-FX38&lt;0,$GA$40&lt;0),FW38-FX38,IF(AND(FW38-FX38&gt;0,$GA$40&gt;0),FW38-FX38,))</f>
        <v>0</v>
      </c>
      <c r="FZ38" s="110">
        <v>0</v>
      </c>
      <c r="GA38" s="128"/>
      <c r="GB38" s="36"/>
      <c r="GC38" s="36"/>
      <c r="GD38" s="36"/>
      <c r="GE38" s="36"/>
      <c r="GF38" s="36"/>
      <c r="GG38" s="36"/>
      <c r="GH38" s="36"/>
      <c r="GI38" s="36"/>
      <c r="GJ38" s="36"/>
    </row>
    <row r="39" spans="2:192" ht="25.5" customHeight="1" hidden="1" thickBot="1" thickTop="1">
      <c r="B39" s="248">
        <v>43218</v>
      </c>
      <c r="C39" s="249"/>
      <c r="D39" s="249"/>
      <c r="E39" s="249"/>
      <c r="F39" s="249"/>
      <c r="G39" s="249"/>
      <c r="H39" s="249"/>
      <c r="I39" s="205"/>
      <c r="J39" s="206"/>
      <c r="K39" s="206"/>
      <c r="L39" s="206"/>
      <c r="M39" s="206"/>
      <c r="N39" s="207"/>
      <c r="O39" s="205"/>
      <c r="P39" s="206"/>
      <c r="Q39" s="206"/>
      <c r="R39" s="206"/>
      <c r="S39" s="206"/>
      <c r="T39" s="207"/>
      <c r="U39" s="208">
        <f t="shared" si="0"/>
        <v>0</v>
      </c>
      <c r="V39" s="208"/>
      <c r="W39" s="208"/>
      <c r="X39" s="208"/>
      <c r="Y39" s="208"/>
      <c r="Z39" s="208"/>
      <c r="AA39" s="208"/>
      <c r="AB39" s="208"/>
      <c r="AC39" s="208"/>
      <c r="AD39" s="198">
        <f>AK30</f>
        <v>258223</v>
      </c>
      <c r="AE39" s="198"/>
      <c r="AF39" s="198"/>
      <c r="AG39" s="198"/>
      <c r="AH39" s="198"/>
      <c r="AI39" s="198"/>
      <c r="AJ39" s="198"/>
      <c r="AK39" s="279">
        <v>230132</v>
      </c>
      <c r="AL39" s="279"/>
      <c r="AM39" s="279"/>
      <c r="AN39" s="279"/>
      <c r="AO39" s="279"/>
      <c r="AP39" s="279"/>
      <c r="AQ39" s="279"/>
      <c r="AR39" s="209">
        <f t="shared" si="1"/>
        <v>0</v>
      </c>
      <c r="AS39" s="209"/>
      <c r="AT39" s="209"/>
      <c r="AU39" s="209"/>
      <c r="AV39" s="209"/>
      <c r="AW39" s="209"/>
      <c r="AX39" s="209"/>
      <c r="AY39" s="346" t="e">
        <f>IF(AR38=0,AY38+BM38,BF38)</f>
        <v>#REF!</v>
      </c>
      <c r="AZ39" s="346"/>
      <c r="BA39" s="346"/>
      <c r="BB39" s="346"/>
      <c r="BC39" s="346"/>
      <c r="BD39" s="346"/>
      <c r="BE39" s="346"/>
      <c r="BF39" s="347" t="e">
        <f>AY39+BM39-CC39</f>
        <v>#REF!</v>
      </c>
      <c r="BG39" s="347"/>
      <c r="BH39" s="347"/>
      <c r="BI39" s="347"/>
      <c r="BJ39" s="347"/>
      <c r="BK39" s="347"/>
      <c r="BL39" s="347"/>
      <c r="BM39" s="364">
        <v>0</v>
      </c>
      <c r="BN39" s="365"/>
      <c r="BO39" s="365"/>
      <c r="BP39" s="365"/>
      <c r="BQ39" s="365"/>
      <c r="BR39" s="365"/>
      <c r="BS39" s="366"/>
      <c r="BT39" s="202" t="s">
        <v>75</v>
      </c>
      <c r="BU39" s="203" t="s">
        <v>75</v>
      </c>
      <c r="BV39" s="203"/>
      <c r="BW39" s="203"/>
      <c r="BX39" s="203"/>
      <c r="BY39" s="203"/>
      <c r="BZ39" s="203"/>
      <c r="CA39" s="203"/>
      <c r="CB39" s="204"/>
      <c r="CC39" s="346">
        <f>FX39</f>
        <v>0</v>
      </c>
      <c r="CD39" s="346"/>
      <c r="CE39" s="346"/>
      <c r="CF39" s="346"/>
      <c r="CG39" s="346"/>
      <c r="CH39" s="346"/>
      <c r="CI39" s="346"/>
      <c r="CJ39" s="346">
        <f>IF(AR39=0,0,AY39+BM39-BF39)</f>
        <v>0</v>
      </c>
      <c r="CK39" s="346"/>
      <c r="CL39" s="346"/>
      <c r="CM39" s="346"/>
      <c r="CN39" s="346"/>
      <c r="CO39" s="346"/>
      <c r="CP39" s="346"/>
      <c r="CQ39" s="360">
        <f>IF(I39="",0,CC39-CJ39)</f>
        <v>0</v>
      </c>
      <c r="CR39" s="360"/>
      <c r="CS39" s="360"/>
      <c r="CT39" s="360"/>
      <c r="CU39" s="360"/>
      <c r="CV39" s="360"/>
      <c r="CW39" s="360"/>
      <c r="CX39" s="360"/>
      <c r="CY39" s="192" t="s">
        <v>75</v>
      </c>
      <c r="CZ39" s="193" t="s">
        <v>75</v>
      </c>
      <c r="DA39" s="193"/>
      <c r="DB39" s="193"/>
      <c r="DC39" s="193"/>
      <c r="DD39" s="193"/>
      <c r="DE39" s="193"/>
      <c r="DF39" s="193"/>
      <c r="DG39" s="193"/>
      <c r="DH39" s="193"/>
      <c r="DI39" s="194"/>
      <c r="DJ39" s="195" t="str">
        <f t="shared" si="3"/>
        <v>Подлесная Л. С.</v>
      </c>
      <c r="DK39" s="196"/>
      <c r="DL39" s="196"/>
      <c r="DM39" s="196"/>
      <c r="DN39" s="196"/>
      <c r="DO39" s="196"/>
      <c r="DP39" s="196"/>
      <c r="DQ39" s="196"/>
      <c r="DR39" s="196"/>
      <c r="DS39" s="197"/>
      <c r="DT39" s="195" t="str">
        <f t="shared" si="4"/>
        <v>Подлесная Л. С.</v>
      </c>
      <c r="DU39" s="196"/>
      <c r="DV39" s="196"/>
      <c r="DW39" s="196"/>
      <c r="DX39" s="196"/>
      <c r="DY39" s="196"/>
      <c r="DZ39" s="196"/>
      <c r="EA39" s="196"/>
      <c r="EB39" s="196"/>
      <c r="EC39" s="197"/>
      <c r="ED39" s="192"/>
      <c r="EE39" s="193" t="s">
        <v>46</v>
      </c>
      <c r="EF39" s="193"/>
      <c r="EG39" s="193"/>
      <c r="EH39" s="193"/>
      <c r="EI39" s="193"/>
      <c r="EJ39" s="193"/>
      <c r="EK39" s="193"/>
      <c r="EL39" s="193"/>
      <c r="EM39" s="194"/>
      <c r="EN39" s="192" t="s">
        <v>75</v>
      </c>
      <c r="EO39" s="193" t="s">
        <v>75</v>
      </c>
      <c r="EP39" s="193"/>
      <c r="EQ39" s="193"/>
      <c r="ER39" s="193"/>
      <c r="ES39" s="193"/>
      <c r="ET39" s="193"/>
      <c r="EU39" s="193"/>
      <c r="EV39" s="193"/>
      <c r="EW39" s="194"/>
      <c r="EX39" s="180" t="s">
        <v>75</v>
      </c>
      <c r="EY39" s="181" t="s">
        <v>75</v>
      </c>
      <c r="EZ39" s="181"/>
      <c r="FA39" s="181"/>
      <c r="FB39" s="181"/>
      <c r="FC39" s="181"/>
      <c r="FD39" s="181"/>
      <c r="FE39" s="181"/>
      <c r="FF39" s="181"/>
      <c r="FG39" s="182"/>
      <c r="FH39" s="25"/>
      <c r="FI39" s="91"/>
      <c r="FJ39" s="62"/>
      <c r="FK39" s="65">
        <f>IF(FI39="Летний период",BV76,0)</f>
        <v>0</v>
      </c>
      <c r="FL39" s="66">
        <f>IF(FI39="зимний период",BV76,0)</f>
        <v>0</v>
      </c>
      <c r="FM39" s="67">
        <f>IF(FI39="",BV76,0)</f>
        <v>0</v>
      </c>
      <c r="FN39" s="86">
        <f>IF(FI39="Летний период",CG76,0)</f>
        <v>0</v>
      </c>
      <c r="FO39" s="84">
        <f>IF(FI39="зимний период",CG76,0)</f>
        <v>0</v>
      </c>
      <c r="FP39" s="67">
        <f>IF(FI39="",CG76,0)</f>
        <v>0</v>
      </c>
      <c r="FQ39" s="25"/>
      <c r="FR39" s="57">
        <f t="shared" si="5"/>
        <v>0</v>
      </c>
      <c r="FS39" s="42">
        <f t="shared" si="6"/>
        <v>0</v>
      </c>
      <c r="FT39" s="42">
        <f t="shared" si="7"/>
        <v>0</v>
      </c>
      <c r="FU39" s="58">
        <f t="shared" si="8"/>
        <v>0</v>
      </c>
      <c r="FV39" s="1"/>
      <c r="FW39" s="108">
        <f>IF(FI39="зимний период",ROUND((BV76*$B$79/100)+(CG76*$B$80/100),2),IF(FI39="",ROUND((BV76*($AL$47*$AE$51+$AL$47)/100)+(CG76*($AL$47*$AE$52+$AL$47)/100),2),IF(FI39="летний период",ROUND((BV76*$B$83/100)+(CG76*$B$84/100),2))))</f>
        <v>0</v>
      </c>
      <c r="FX39" s="127">
        <f>IF(FI39="зимний период",ROUND((BV76*$B$79/100)+(CG76*$B$80/100),1),IF(FI39="",ROUND((BV76*($AL$47*$AE$51+$AL$47)/100)+(CG76*($AL$47*$AE$52+$AL$47)/100),1),IF(FI39="летний период",ROUND((BV76*$B$83/100)+(CG76*$B$84/100),1))))</f>
        <v>0</v>
      </c>
      <c r="FY39" s="133">
        <f>IF(AND(FW39-FX39&lt;0,$GA$40&lt;0),FW39-FX39,IF(AND(FW39-FX39&gt;0,$GA$40&gt;0),FW39-FX39,))</f>
        <v>0</v>
      </c>
      <c r="FZ39" s="111">
        <v>0</v>
      </c>
      <c r="GB39" s="36"/>
      <c r="GC39" s="36"/>
      <c r="GD39" s="36"/>
      <c r="GE39" s="36"/>
      <c r="GF39" s="36"/>
      <c r="GG39" s="36"/>
      <c r="GH39" s="36"/>
      <c r="GI39" s="36"/>
      <c r="GJ39" s="36"/>
    </row>
    <row r="40" spans="2:192" ht="12" customHeight="1" thickBot="1" thickTop="1">
      <c r="B40" s="320" t="s">
        <v>34</v>
      </c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9" t="str">
        <f>BJ8</f>
        <v>01</v>
      </c>
      <c r="S40" s="330"/>
      <c r="T40" s="330"/>
      <c r="U40" s="335" t="str">
        <f>CONCATENATE(FT40,":",FU40)</f>
        <v>104:0</v>
      </c>
      <c r="V40" s="336"/>
      <c r="W40" s="336"/>
      <c r="X40" s="336"/>
      <c r="Y40" s="336"/>
      <c r="Z40" s="336"/>
      <c r="AA40" s="336"/>
      <c r="AB40" s="336"/>
      <c r="AC40" s="337"/>
      <c r="AD40" s="225" t="s">
        <v>42</v>
      </c>
      <c r="AE40" s="226"/>
      <c r="AF40" s="226"/>
      <c r="AG40" s="226"/>
      <c r="AH40" s="226"/>
      <c r="AI40" s="226"/>
      <c r="AJ40" s="227"/>
      <c r="AK40" s="225" t="s">
        <v>42</v>
      </c>
      <c r="AL40" s="226"/>
      <c r="AM40" s="226"/>
      <c r="AN40" s="226"/>
      <c r="AO40" s="226"/>
      <c r="AP40" s="226"/>
      <c r="AQ40" s="227"/>
      <c r="AR40" s="264">
        <f>SUM(AR21:AX39)</f>
        <v>485</v>
      </c>
      <c r="AS40" s="265"/>
      <c r="AT40" s="265"/>
      <c r="AU40" s="265"/>
      <c r="AV40" s="265"/>
      <c r="AW40" s="265"/>
      <c r="AX40" s="266"/>
      <c r="AY40" s="225" t="s">
        <v>42</v>
      </c>
      <c r="AZ40" s="287"/>
      <c r="BA40" s="287"/>
      <c r="BB40" s="287"/>
      <c r="BC40" s="287"/>
      <c r="BD40" s="287"/>
      <c r="BE40" s="323"/>
      <c r="BF40" s="225" t="s">
        <v>42</v>
      </c>
      <c r="BG40" s="226"/>
      <c r="BH40" s="226"/>
      <c r="BI40" s="226"/>
      <c r="BJ40" s="226"/>
      <c r="BK40" s="226"/>
      <c r="BL40" s="227"/>
      <c r="BM40" s="383">
        <f>SUM(BM21:BS39)</f>
        <v>55</v>
      </c>
      <c r="BN40" s="384"/>
      <c r="BO40" s="384"/>
      <c r="BP40" s="384"/>
      <c r="BQ40" s="384"/>
      <c r="BR40" s="384"/>
      <c r="BS40" s="385"/>
      <c r="BT40" s="225" t="s">
        <v>42</v>
      </c>
      <c r="BU40" s="226"/>
      <c r="BV40" s="226"/>
      <c r="BW40" s="226"/>
      <c r="BX40" s="226"/>
      <c r="BY40" s="226"/>
      <c r="BZ40" s="226"/>
      <c r="CA40" s="226"/>
      <c r="CB40" s="227"/>
      <c r="CC40" s="389">
        <v>73.72</v>
      </c>
      <c r="CD40" s="390"/>
      <c r="CE40" s="390"/>
      <c r="CF40" s="390"/>
      <c r="CG40" s="390"/>
      <c r="CH40" s="390"/>
      <c r="CI40" s="391"/>
      <c r="CJ40" s="383">
        <f>CC40</f>
        <v>73.72</v>
      </c>
      <c r="CK40" s="384"/>
      <c r="CL40" s="384"/>
      <c r="CM40" s="384"/>
      <c r="CN40" s="384"/>
      <c r="CO40" s="384"/>
      <c r="CP40" s="385"/>
      <c r="CQ40" s="264"/>
      <c r="CR40" s="265"/>
      <c r="CS40" s="265"/>
      <c r="CT40" s="265"/>
      <c r="CU40" s="265"/>
      <c r="CV40" s="265"/>
      <c r="CW40" s="265"/>
      <c r="CX40" s="266"/>
      <c r="CY40" s="225" t="s">
        <v>42</v>
      </c>
      <c r="CZ40" s="226"/>
      <c r="DA40" s="226"/>
      <c r="DB40" s="226"/>
      <c r="DC40" s="226"/>
      <c r="DD40" s="226"/>
      <c r="DE40" s="226"/>
      <c r="DF40" s="226"/>
      <c r="DG40" s="226"/>
      <c r="DH40" s="226"/>
      <c r="DI40" s="227"/>
      <c r="DJ40" s="225" t="s">
        <v>42</v>
      </c>
      <c r="DK40" s="226"/>
      <c r="DL40" s="226"/>
      <c r="DM40" s="226"/>
      <c r="DN40" s="226"/>
      <c r="DO40" s="226"/>
      <c r="DP40" s="226"/>
      <c r="DQ40" s="226"/>
      <c r="DR40" s="226"/>
      <c r="DS40" s="227"/>
      <c r="DT40" s="225" t="s">
        <v>42</v>
      </c>
      <c r="DU40" s="287"/>
      <c r="DV40" s="287"/>
      <c r="DW40" s="226"/>
      <c r="DX40" s="226"/>
      <c r="DY40" s="226"/>
      <c r="DZ40" s="226"/>
      <c r="EA40" s="226"/>
      <c r="EB40" s="226"/>
      <c r="EC40" s="227"/>
      <c r="ED40" s="225" t="s">
        <v>42</v>
      </c>
      <c r="EE40" s="226"/>
      <c r="EF40" s="226"/>
      <c r="EG40" s="226"/>
      <c r="EH40" s="226"/>
      <c r="EI40" s="226"/>
      <c r="EJ40" s="226"/>
      <c r="EK40" s="226"/>
      <c r="EL40" s="226"/>
      <c r="EM40" s="227"/>
      <c r="EN40" s="225" t="s">
        <v>42</v>
      </c>
      <c r="EO40" s="226"/>
      <c r="EP40" s="226"/>
      <c r="EQ40" s="226"/>
      <c r="ER40" s="226"/>
      <c r="ES40" s="226"/>
      <c r="ET40" s="226"/>
      <c r="EU40" s="226"/>
      <c r="EV40" s="226"/>
      <c r="EW40" s="227"/>
      <c r="EX40" s="225" t="s">
        <v>42</v>
      </c>
      <c r="EY40" s="226"/>
      <c r="EZ40" s="226"/>
      <c r="FA40" s="226"/>
      <c r="FB40" s="226"/>
      <c r="FC40" s="226"/>
      <c r="FD40" s="226"/>
      <c r="FE40" s="226"/>
      <c r="FF40" s="226"/>
      <c r="FG40" s="227"/>
      <c r="FH40" s="25"/>
      <c r="FI40" s="25"/>
      <c r="FJ40" s="25"/>
      <c r="FK40" s="68">
        <f>SUM(FK19:FK39)</f>
        <v>335</v>
      </c>
      <c r="FL40" s="69">
        <f>SUM(FL19:FL39)</f>
        <v>0</v>
      </c>
      <c r="FM40" s="70">
        <f>SUM(FM19:FM39)</f>
        <v>0</v>
      </c>
      <c r="FN40" s="68">
        <f>SUM(FN19:FN39)</f>
        <v>0</v>
      </c>
      <c r="FO40" s="85">
        <f>SUM(FO19:FO39)</f>
        <v>0</v>
      </c>
      <c r="FP40" s="70">
        <f>SUM(FP19:FP39)</f>
        <v>0</v>
      </c>
      <c r="FQ40" s="25"/>
      <c r="FR40" s="59">
        <f>SUM(FR19:FR39)</f>
        <v>104</v>
      </c>
      <c r="FS40" s="60">
        <f>SUM(FS19:FS39)</f>
        <v>0</v>
      </c>
      <c r="FT40" s="60">
        <f t="shared" si="7"/>
        <v>104</v>
      </c>
      <c r="FU40" s="61">
        <f t="shared" si="8"/>
        <v>0</v>
      </c>
      <c r="FV40" s="1"/>
      <c r="FW40" s="104">
        <f>SUM(FW19:FW39)</f>
        <v>50.9</v>
      </c>
      <c r="FX40" s="113">
        <f>SUM(FX19:FX39)</f>
        <v>51.2</v>
      </c>
      <c r="FY40" s="152">
        <f>ABS(GB40)</f>
        <v>0</v>
      </c>
      <c r="FZ40" s="105">
        <f>SUM(FZ21:FZ39)</f>
        <v>0</v>
      </c>
      <c r="GA40" s="112">
        <f>FZ18-FX40</f>
        <v>22.5</v>
      </c>
      <c r="GB40" s="153">
        <f>ROUNDDOWN(SUM(FY20:FY39)*(-10),0)</f>
        <v>0</v>
      </c>
      <c r="GC40" s="36"/>
      <c r="GD40" s="36"/>
      <c r="GE40" s="36"/>
      <c r="GF40" s="36"/>
      <c r="GG40" s="36"/>
      <c r="GH40" s="36"/>
      <c r="GI40" s="36"/>
      <c r="GJ40" s="36"/>
    </row>
    <row r="41" spans="2:192" ht="12" customHeight="1" thickTop="1">
      <c r="B41" s="251" t="s">
        <v>8</v>
      </c>
      <c r="C41" s="252"/>
      <c r="D41" s="252"/>
      <c r="E41" s="338" t="str">
        <f>CONCATENATE(BU8," ",CB8," ",CU8," г.")</f>
        <v>30 октября 20 г.</v>
      </c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9"/>
      <c r="U41" s="335"/>
      <c r="V41" s="336"/>
      <c r="W41" s="336"/>
      <c r="X41" s="336"/>
      <c r="Y41" s="336"/>
      <c r="Z41" s="336"/>
      <c r="AA41" s="336"/>
      <c r="AB41" s="336"/>
      <c r="AC41" s="337"/>
      <c r="AD41" s="228"/>
      <c r="AE41" s="226"/>
      <c r="AF41" s="226"/>
      <c r="AG41" s="226"/>
      <c r="AH41" s="226"/>
      <c r="AI41" s="226"/>
      <c r="AJ41" s="227"/>
      <c r="AK41" s="228"/>
      <c r="AL41" s="226"/>
      <c r="AM41" s="226"/>
      <c r="AN41" s="226"/>
      <c r="AO41" s="226"/>
      <c r="AP41" s="226"/>
      <c r="AQ41" s="227"/>
      <c r="AR41" s="264"/>
      <c r="AS41" s="265"/>
      <c r="AT41" s="265"/>
      <c r="AU41" s="265"/>
      <c r="AV41" s="265"/>
      <c r="AW41" s="265"/>
      <c r="AX41" s="266"/>
      <c r="AY41" s="225"/>
      <c r="AZ41" s="287"/>
      <c r="BA41" s="287"/>
      <c r="BB41" s="287"/>
      <c r="BC41" s="287"/>
      <c r="BD41" s="287"/>
      <c r="BE41" s="323"/>
      <c r="BF41" s="228"/>
      <c r="BG41" s="226"/>
      <c r="BH41" s="226"/>
      <c r="BI41" s="226"/>
      <c r="BJ41" s="226"/>
      <c r="BK41" s="226"/>
      <c r="BL41" s="227"/>
      <c r="BM41" s="383"/>
      <c r="BN41" s="384"/>
      <c r="BO41" s="384"/>
      <c r="BP41" s="384"/>
      <c r="BQ41" s="384"/>
      <c r="BR41" s="384"/>
      <c r="BS41" s="385"/>
      <c r="BT41" s="228"/>
      <c r="BU41" s="226"/>
      <c r="BV41" s="226"/>
      <c r="BW41" s="226"/>
      <c r="BX41" s="226"/>
      <c r="BY41" s="226"/>
      <c r="BZ41" s="226"/>
      <c r="CA41" s="226"/>
      <c r="CB41" s="227"/>
      <c r="CC41" s="392"/>
      <c r="CD41" s="393"/>
      <c r="CE41" s="393"/>
      <c r="CF41" s="393"/>
      <c r="CG41" s="393"/>
      <c r="CH41" s="393"/>
      <c r="CI41" s="391"/>
      <c r="CJ41" s="383"/>
      <c r="CK41" s="384"/>
      <c r="CL41" s="384"/>
      <c r="CM41" s="384"/>
      <c r="CN41" s="384"/>
      <c r="CO41" s="384"/>
      <c r="CP41" s="385"/>
      <c r="CQ41" s="264"/>
      <c r="CR41" s="265"/>
      <c r="CS41" s="265"/>
      <c r="CT41" s="265"/>
      <c r="CU41" s="265"/>
      <c r="CV41" s="265"/>
      <c r="CW41" s="265"/>
      <c r="CX41" s="266"/>
      <c r="CY41" s="228"/>
      <c r="CZ41" s="226"/>
      <c r="DA41" s="226"/>
      <c r="DB41" s="226"/>
      <c r="DC41" s="226"/>
      <c r="DD41" s="226"/>
      <c r="DE41" s="226"/>
      <c r="DF41" s="226"/>
      <c r="DG41" s="226"/>
      <c r="DH41" s="226"/>
      <c r="DI41" s="227"/>
      <c r="DJ41" s="228"/>
      <c r="DK41" s="226"/>
      <c r="DL41" s="226"/>
      <c r="DM41" s="226"/>
      <c r="DN41" s="226"/>
      <c r="DO41" s="226"/>
      <c r="DP41" s="226"/>
      <c r="DQ41" s="226"/>
      <c r="DR41" s="226"/>
      <c r="DS41" s="227"/>
      <c r="DT41" s="228"/>
      <c r="DU41" s="226"/>
      <c r="DV41" s="226"/>
      <c r="DW41" s="226"/>
      <c r="DX41" s="226"/>
      <c r="DY41" s="226"/>
      <c r="DZ41" s="226"/>
      <c r="EA41" s="226"/>
      <c r="EB41" s="226"/>
      <c r="EC41" s="227"/>
      <c r="ED41" s="228"/>
      <c r="EE41" s="226"/>
      <c r="EF41" s="226"/>
      <c r="EG41" s="226"/>
      <c r="EH41" s="226"/>
      <c r="EI41" s="226"/>
      <c r="EJ41" s="226"/>
      <c r="EK41" s="226"/>
      <c r="EL41" s="226"/>
      <c r="EM41" s="227"/>
      <c r="EN41" s="228"/>
      <c r="EO41" s="226"/>
      <c r="EP41" s="226"/>
      <c r="EQ41" s="226"/>
      <c r="ER41" s="226"/>
      <c r="ES41" s="226"/>
      <c r="ET41" s="226"/>
      <c r="EU41" s="226"/>
      <c r="EV41" s="226"/>
      <c r="EW41" s="227"/>
      <c r="EX41" s="228"/>
      <c r="EY41" s="226"/>
      <c r="EZ41" s="226"/>
      <c r="FA41" s="226"/>
      <c r="FB41" s="226"/>
      <c r="FC41" s="226"/>
      <c r="FD41" s="226"/>
      <c r="FE41" s="226"/>
      <c r="FF41" s="226"/>
      <c r="FG41" s="227"/>
      <c r="FW41" s="106" t="str">
        <f>IF(GA40&lt;0,CONCATENATE("добавить ",GA40," к числу с наименьшим остатком"),IF(GA40&gt;0,CONCATENATE("добавить ",GA40," к числу с наибольшим остатком")))</f>
        <v>добавить 22,5 к числу с наибольшим остатком</v>
      </c>
      <c r="FX41" s="106"/>
      <c r="FY41" s="106"/>
      <c r="GB41" s="36"/>
      <c r="GC41" s="36"/>
      <c r="GD41" s="36"/>
      <c r="GE41" s="36"/>
      <c r="GF41" s="36"/>
      <c r="GG41" s="36"/>
      <c r="GH41" s="36"/>
      <c r="GI41" s="36"/>
      <c r="GJ41" s="36"/>
    </row>
    <row r="42" spans="2:192" ht="1.5" customHeigh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9"/>
      <c r="X42" s="9"/>
      <c r="Y42" s="9"/>
      <c r="Z42" s="9"/>
      <c r="AA42" s="9"/>
      <c r="AB42" s="9"/>
      <c r="AC42" s="10"/>
      <c r="AD42" s="229"/>
      <c r="AE42" s="230"/>
      <c r="AF42" s="230"/>
      <c r="AG42" s="230"/>
      <c r="AH42" s="230"/>
      <c r="AI42" s="230"/>
      <c r="AJ42" s="231"/>
      <c r="AK42" s="229"/>
      <c r="AL42" s="230"/>
      <c r="AM42" s="230"/>
      <c r="AN42" s="230"/>
      <c r="AO42" s="230"/>
      <c r="AP42" s="230"/>
      <c r="AQ42" s="231"/>
      <c r="AR42" s="267"/>
      <c r="AS42" s="268"/>
      <c r="AT42" s="268"/>
      <c r="AU42" s="268"/>
      <c r="AV42" s="268"/>
      <c r="AW42" s="268"/>
      <c r="AX42" s="269"/>
      <c r="AY42" s="324"/>
      <c r="AZ42" s="325"/>
      <c r="BA42" s="325"/>
      <c r="BB42" s="325"/>
      <c r="BC42" s="325"/>
      <c r="BD42" s="325"/>
      <c r="BE42" s="326"/>
      <c r="BF42" s="229"/>
      <c r="BG42" s="230"/>
      <c r="BH42" s="230"/>
      <c r="BI42" s="230"/>
      <c r="BJ42" s="230"/>
      <c r="BK42" s="230"/>
      <c r="BL42" s="231"/>
      <c r="BM42" s="386"/>
      <c r="BN42" s="387"/>
      <c r="BO42" s="387"/>
      <c r="BP42" s="387"/>
      <c r="BQ42" s="387"/>
      <c r="BR42" s="387"/>
      <c r="BS42" s="388"/>
      <c r="BT42" s="229"/>
      <c r="BU42" s="230"/>
      <c r="BV42" s="230"/>
      <c r="BW42" s="230"/>
      <c r="BX42" s="230"/>
      <c r="BY42" s="230"/>
      <c r="BZ42" s="230"/>
      <c r="CA42" s="230"/>
      <c r="CB42" s="231"/>
      <c r="CC42" s="394"/>
      <c r="CD42" s="395"/>
      <c r="CE42" s="395"/>
      <c r="CF42" s="395"/>
      <c r="CG42" s="395"/>
      <c r="CH42" s="395"/>
      <c r="CI42" s="396"/>
      <c r="CJ42" s="386"/>
      <c r="CK42" s="387"/>
      <c r="CL42" s="387"/>
      <c r="CM42" s="387"/>
      <c r="CN42" s="387"/>
      <c r="CO42" s="387"/>
      <c r="CP42" s="388"/>
      <c r="CQ42" s="267"/>
      <c r="CR42" s="268"/>
      <c r="CS42" s="268"/>
      <c r="CT42" s="268"/>
      <c r="CU42" s="268"/>
      <c r="CV42" s="268"/>
      <c r="CW42" s="268"/>
      <c r="CX42" s="269"/>
      <c r="CY42" s="229"/>
      <c r="CZ42" s="230"/>
      <c r="DA42" s="230"/>
      <c r="DB42" s="230"/>
      <c r="DC42" s="230"/>
      <c r="DD42" s="230"/>
      <c r="DE42" s="230"/>
      <c r="DF42" s="230"/>
      <c r="DG42" s="230"/>
      <c r="DH42" s="230"/>
      <c r="DI42" s="231"/>
      <c r="DJ42" s="229"/>
      <c r="DK42" s="230"/>
      <c r="DL42" s="230"/>
      <c r="DM42" s="230"/>
      <c r="DN42" s="230"/>
      <c r="DO42" s="230"/>
      <c r="DP42" s="230"/>
      <c r="DQ42" s="230"/>
      <c r="DR42" s="230"/>
      <c r="DS42" s="231"/>
      <c r="DT42" s="229"/>
      <c r="DU42" s="230"/>
      <c r="DV42" s="230"/>
      <c r="DW42" s="230"/>
      <c r="DX42" s="230"/>
      <c r="DY42" s="230"/>
      <c r="DZ42" s="230"/>
      <c r="EA42" s="230"/>
      <c r="EB42" s="230"/>
      <c r="EC42" s="231"/>
      <c r="ED42" s="229"/>
      <c r="EE42" s="230"/>
      <c r="EF42" s="230"/>
      <c r="EG42" s="230"/>
      <c r="EH42" s="230"/>
      <c r="EI42" s="230"/>
      <c r="EJ42" s="230"/>
      <c r="EK42" s="230"/>
      <c r="EL42" s="230"/>
      <c r="EM42" s="231"/>
      <c r="EN42" s="229"/>
      <c r="EO42" s="230"/>
      <c r="EP42" s="230"/>
      <c r="EQ42" s="230"/>
      <c r="ER42" s="230"/>
      <c r="ES42" s="230"/>
      <c r="ET42" s="230"/>
      <c r="EU42" s="230"/>
      <c r="EV42" s="230"/>
      <c r="EW42" s="231"/>
      <c r="EX42" s="229"/>
      <c r="EY42" s="230"/>
      <c r="EZ42" s="230"/>
      <c r="FA42" s="230"/>
      <c r="FB42" s="230"/>
      <c r="FC42" s="230"/>
      <c r="FD42" s="230"/>
      <c r="FE42" s="230"/>
      <c r="FF42" s="230"/>
      <c r="FG42" s="231"/>
      <c r="GB42" s="36"/>
      <c r="GC42" s="36"/>
      <c r="GD42" s="36"/>
      <c r="GE42" s="36"/>
      <c r="GF42" s="36"/>
      <c r="GG42" s="36"/>
      <c r="GH42" s="36"/>
      <c r="GI42" s="36"/>
      <c r="GJ42" s="36"/>
    </row>
    <row r="43" spans="2:192" ht="3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0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GB43" s="36"/>
      <c r="GC43" s="36"/>
      <c r="GD43" s="36"/>
      <c r="GE43" s="36"/>
      <c r="GF43" s="36"/>
      <c r="GG43" s="36"/>
      <c r="GH43" s="36"/>
      <c r="GI43" s="36"/>
      <c r="GJ43" s="36"/>
    </row>
    <row r="44" spans="184:192" ht="7.5" customHeight="1">
      <c r="GB44" s="36"/>
      <c r="GC44" s="36"/>
      <c r="GD44" s="36"/>
      <c r="GE44" s="36"/>
      <c r="GF44" s="36"/>
      <c r="GG44" s="36"/>
      <c r="GH44" s="36"/>
      <c r="GI44" s="36"/>
      <c r="GJ44" s="36"/>
    </row>
    <row r="45" spans="2:192" ht="13.5" customHeight="1">
      <c r="B45" s="2"/>
      <c r="C45" s="2"/>
      <c r="D45" s="2"/>
      <c r="E45" s="2"/>
      <c r="F45" s="2"/>
      <c r="G45" s="319" t="s">
        <v>35</v>
      </c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59" t="s">
        <v>49</v>
      </c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259"/>
      <c r="CK45" s="259"/>
      <c r="CL45" s="259"/>
      <c r="CM45" s="259"/>
      <c r="CN45" s="259"/>
      <c r="CO45" s="259"/>
      <c r="CP45" s="259"/>
      <c r="CQ45" s="259"/>
      <c r="CR45" s="259"/>
      <c r="CS45" s="259"/>
      <c r="CT45" s="259"/>
      <c r="CU45" s="259"/>
      <c r="CV45" s="259"/>
      <c r="CW45" s="259"/>
      <c r="CX45" s="259"/>
      <c r="CY45" s="259"/>
      <c r="CZ45" s="259"/>
      <c r="DA45" s="259"/>
      <c r="DB45" s="259"/>
      <c r="DC45" s="259"/>
      <c r="DD45" s="259"/>
      <c r="DE45" s="259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63"/>
      <c r="ET45" s="63"/>
      <c r="EU45" s="89"/>
      <c r="EV45" s="89"/>
      <c r="EW45" s="89"/>
      <c r="EX45" s="370">
        <f>ROUND(FK40/100*B83,1)</f>
        <v>50.9</v>
      </c>
      <c r="EY45" s="370"/>
      <c r="EZ45" s="370"/>
      <c r="FA45" s="370"/>
      <c r="FB45" s="370"/>
      <c r="FC45" s="370"/>
      <c r="FD45" s="370"/>
      <c r="FE45" s="370"/>
      <c r="FF45" s="370"/>
      <c r="FG45" s="370"/>
      <c r="FZ45" s="16"/>
      <c r="GA45" s="16"/>
      <c r="GB45" s="36"/>
      <c r="GC45" s="36"/>
      <c r="GD45" s="36"/>
      <c r="GE45" s="36"/>
      <c r="GF45" s="36"/>
      <c r="GG45" s="36"/>
      <c r="GH45" s="36"/>
      <c r="GI45" s="36"/>
      <c r="GJ45" s="36"/>
    </row>
    <row r="46" spans="2:192" ht="3.7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63"/>
      <c r="ET46" s="63"/>
      <c r="EU46" s="89"/>
      <c r="EV46" s="89"/>
      <c r="EW46" s="89"/>
      <c r="EX46" s="370"/>
      <c r="EY46" s="370"/>
      <c r="EZ46" s="370"/>
      <c r="FA46" s="370"/>
      <c r="FB46" s="370"/>
      <c r="FC46" s="370"/>
      <c r="FD46" s="370"/>
      <c r="FE46" s="370"/>
      <c r="FF46" s="370"/>
      <c r="FG46" s="370"/>
      <c r="FZ46" s="16"/>
      <c r="GA46" s="16"/>
      <c r="GB46" s="36"/>
      <c r="GC46" s="36"/>
      <c r="GD46" s="36"/>
      <c r="GE46" s="36"/>
      <c r="GF46" s="36"/>
      <c r="GG46" s="36"/>
      <c r="GH46" s="36"/>
      <c r="GI46" s="36"/>
      <c r="GJ46" s="36"/>
    </row>
    <row r="47" spans="2:192" ht="13.5" customHeight="1">
      <c r="B47" s="11"/>
      <c r="C47" s="253" t="s">
        <v>47</v>
      </c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332">
        <v>15.2</v>
      </c>
      <c r="AM47" s="332"/>
      <c r="AN47" s="332"/>
      <c r="AO47" s="332"/>
      <c r="AP47" s="332"/>
      <c r="AQ47" s="332"/>
      <c r="AR47" s="332"/>
      <c r="AS47" s="332"/>
      <c r="AT47" s="332"/>
      <c r="AU47" s="12" t="s">
        <v>48</v>
      </c>
      <c r="AV47" s="2"/>
      <c r="AW47" s="2"/>
      <c r="AX47" s="2"/>
      <c r="AY47" s="2"/>
      <c r="AZ47" s="2"/>
      <c r="BA47" s="2"/>
      <c r="BB47" s="12"/>
      <c r="BC47" s="12"/>
      <c r="BD47" s="12"/>
      <c r="BE47" s="12"/>
      <c r="BF47" s="12"/>
      <c r="BG47" s="12"/>
      <c r="BH47" s="12"/>
      <c r="BI47" s="12"/>
      <c r="BJ47" s="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263" t="s">
        <v>126</v>
      </c>
      <c r="BX47" s="263"/>
      <c r="BY47" s="263"/>
      <c r="BZ47" s="263"/>
      <c r="CA47" s="263"/>
      <c r="CB47" s="263"/>
      <c r="CC47" s="263"/>
      <c r="CD47" s="263"/>
      <c r="CE47" s="263"/>
      <c r="CF47" s="263"/>
      <c r="CG47" s="263"/>
      <c r="CH47" s="263"/>
      <c r="CI47" s="263"/>
      <c r="CJ47" s="263"/>
      <c r="CK47" s="263"/>
      <c r="CL47" s="263"/>
      <c r="CM47" s="263"/>
      <c r="CN47" s="263"/>
      <c r="CO47" s="263"/>
      <c r="CP47" s="263"/>
      <c r="CQ47" s="263"/>
      <c r="CR47" s="263"/>
      <c r="CS47" s="263"/>
      <c r="CT47" s="284">
        <f>AR40</f>
        <v>485</v>
      </c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55" t="s">
        <v>51</v>
      </c>
      <c r="DF47" s="256"/>
      <c r="DG47" s="256"/>
      <c r="DH47" s="256"/>
      <c r="DI47" s="253" t="s">
        <v>52</v>
      </c>
      <c r="DJ47" s="253"/>
      <c r="DK47" s="253"/>
      <c r="DL47" s="253"/>
      <c r="DM47" s="253"/>
      <c r="DN47" s="253"/>
      <c r="DO47" s="253"/>
      <c r="DP47" s="253"/>
      <c r="DQ47" s="253"/>
      <c r="DR47" s="253"/>
      <c r="DS47" s="253"/>
      <c r="DT47" s="253"/>
      <c r="DU47" s="253"/>
      <c r="DV47" s="253"/>
      <c r="DW47" s="253"/>
      <c r="DX47" s="253"/>
      <c r="DY47" s="253"/>
      <c r="DZ47" s="253"/>
      <c r="EA47" s="253"/>
      <c r="EB47" s="253"/>
      <c r="EC47" s="253"/>
      <c r="ED47" s="284">
        <v>0</v>
      </c>
      <c r="EE47" s="284"/>
      <c r="EF47" s="284"/>
      <c r="EG47" s="284"/>
      <c r="EH47" s="284"/>
      <c r="EI47" s="284"/>
      <c r="EJ47" s="284"/>
      <c r="EK47" s="284"/>
      <c r="EL47" s="284"/>
      <c r="EM47" s="284"/>
      <c r="EN47" s="284"/>
      <c r="EO47" s="255" t="s">
        <v>51</v>
      </c>
      <c r="EP47" s="256"/>
      <c r="EQ47" s="256"/>
      <c r="ER47" s="256"/>
      <c r="ES47" s="12"/>
      <c r="ET47" s="63"/>
      <c r="EU47" s="89"/>
      <c r="EV47" s="89"/>
      <c r="EW47" s="89"/>
      <c r="EX47" s="370">
        <f>ROUND(FL40/100*B79,1)</f>
        <v>0</v>
      </c>
      <c r="EY47" s="370"/>
      <c r="EZ47" s="370"/>
      <c r="FA47" s="370"/>
      <c r="FB47" s="370"/>
      <c r="FC47" s="370"/>
      <c r="FD47" s="370"/>
      <c r="FE47" s="370"/>
      <c r="FF47" s="370"/>
      <c r="FG47" s="370"/>
      <c r="GB47" s="36"/>
      <c r="GC47" s="36"/>
      <c r="GD47" s="36"/>
      <c r="GE47" s="36"/>
      <c r="GF47" s="36"/>
      <c r="GG47" s="36"/>
      <c r="GH47" s="36"/>
      <c r="GI47" s="36"/>
      <c r="GJ47" s="36"/>
    </row>
    <row r="48" spans="2:192" ht="13.5" customHeight="1">
      <c r="B48" s="11"/>
      <c r="C48" s="331" t="s">
        <v>95</v>
      </c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  <c r="AG48" s="331"/>
      <c r="AH48" s="331"/>
      <c r="AI48" s="331"/>
      <c r="AJ48" s="331"/>
      <c r="AK48" s="331"/>
      <c r="AL48" s="331"/>
      <c r="AM48" s="331"/>
      <c r="AN48" s="331"/>
      <c r="AO48" s="331"/>
      <c r="AP48" s="331"/>
      <c r="AQ48" s="331"/>
      <c r="AR48" s="331"/>
      <c r="AS48" s="331"/>
      <c r="AT48" s="331"/>
      <c r="AU48" s="331"/>
      <c r="AV48" s="331"/>
      <c r="AW48" s="331"/>
      <c r="AX48" s="331"/>
      <c r="AY48" s="331"/>
      <c r="AZ48" s="270">
        <v>0</v>
      </c>
      <c r="BA48" s="270"/>
      <c r="BB48" s="270"/>
      <c r="BC48" s="270"/>
      <c r="BD48" s="270"/>
      <c r="BE48" s="270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12"/>
      <c r="BQ48" s="12"/>
      <c r="BR48" s="12"/>
      <c r="BS48" s="12"/>
      <c r="BT48" s="12"/>
      <c r="BU48" s="12"/>
      <c r="BV48" s="12"/>
      <c r="BW48" s="260" t="s">
        <v>53</v>
      </c>
      <c r="BX48" s="260"/>
      <c r="BY48" s="260"/>
      <c r="BZ48" s="260"/>
      <c r="CA48" s="260"/>
      <c r="CB48" s="260"/>
      <c r="CC48" s="260"/>
      <c r="CD48" s="260"/>
      <c r="CE48" s="260"/>
      <c r="CF48" s="260"/>
      <c r="CG48" s="260"/>
      <c r="CH48" s="260"/>
      <c r="CI48" s="260"/>
      <c r="CJ48" s="260"/>
      <c r="CK48" s="260"/>
      <c r="CL48" s="260"/>
      <c r="CM48" s="260"/>
      <c r="CN48" s="260"/>
      <c r="CO48" s="260"/>
      <c r="CP48" s="260"/>
      <c r="CQ48" s="260"/>
      <c r="CR48" s="260"/>
      <c r="CS48" s="260"/>
      <c r="CT48" s="260"/>
      <c r="CU48" s="260"/>
      <c r="CV48" s="257" t="s">
        <v>137</v>
      </c>
      <c r="CW48" s="257"/>
      <c r="CX48" s="257"/>
      <c r="CY48" s="257"/>
      <c r="CZ48" s="257"/>
      <c r="DA48" s="257"/>
      <c r="DB48" s="257"/>
      <c r="DC48" s="257"/>
      <c r="DD48" s="257"/>
      <c r="DE48" s="257"/>
      <c r="DF48" s="257"/>
      <c r="DG48" s="257"/>
      <c r="DH48" s="257"/>
      <c r="DI48" s="257"/>
      <c r="DJ48" s="257"/>
      <c r="DK48" s="257"/>
      <c r="DL48" s="257"/>
      <c r="DM48" s="257"/>
      <c r="DN48" s="257"/>
      <c r="DO48" s="257"/>
      <c r="DP48" s="257"/>
      <c r="DQ48" s="257"/>
      <c r="DR48" s="257"/>
      <c r="DS48" s="257"/>
      <c r="DT48" s="257"/>
      <c r="DU48" s="257"/>
      <c r="DV48" s="257"/>
      <c r="DW48" s="257"/>
      <c r="DX48" s="257"/>
      <c r="DY48" s="257"/>
      <c r="DZ48" s="257"/>
      <c r="EA48" s="257"/>
      <c r="EB48" s="257"/>
      <c r="EC48" s="257"/>
      <c r="ED48" s="257"/>
      <c r="EE48" s="257"/>
      <c r="EF48" s="257"/>
      <c r="EG48" s="257"/>
      <c r="EH48" s="257"/>
      <c r="EI48" s="257"/>
      <c r="EJ48" s="2"/>
      <c r="EK48" s="2"/>
      <c r="EL48" s="2"/>
      <c r="EM48" s="2"/>
      <c r="EN48" s="2"/>
      <c r="EO48" s="2"/>
      <c r="EP48" s="2"/>
      <c r="EQ48" s="2"/>
      <c r="ER48" s="2"/>
      <c r="ES48" s="63"/>
      <c r="ET48" s="63"/>
      <c r="EU48" s="89"/>
      <c r="EV48" s="89"/>
      <c r="EW48" s="89"/>
      <c r="EX48" s="370">
        <f>ROUND(FM40/100*B87,1)</f>
        <v>0</v>
      </c>
      <c r="EY48" s="370"/>
      <c r="EZ48" s="370"/>
      <c r="FA48" s="370"/>
      <c r="FB48" s="370"/>
      <c r="FC48" s="370"/>
      <c r="FD48" s="370"/>
      <c r="FE48" s="370"/>
      <c r="FF48" s="370"/>
      <c r="FG48" s="370"/>
      <c r="FZ48" s="37"/>
      <c r="GA48" s="37"/>
      <c r="GB48" s="37"/>
      <c r="GC48" s="36"/>
      <c r="GD48" s="36"/>
      <c r="GE48" s="36"/>
      <c r="GF48" s="36"/>
      <c r="GG48" s="36"/>
      <c r="GH48" s="36"/>
      <c r="GI48" s="36"/>
      <c r="GJ48" s="36"/>
    </row>
    <row r="49" spans="2:192" ht="13.5" customHeight="1">
      <c r="B49" s="11"/>
      <c r="C49" s="331" t="s">
        <v>82</v>
      </c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O49" s="331"/>
      <c r="AP49" s="331"/>
      <c r="AQ49" s="331"/>
      <c r="AR49" s="331"/>
      <c r="AS49" s="331"/>
      <c r="AT49" s="331"/>
      <c r="AU49" s="331"/>
      <c r="AV49" s="331"/>
      <c r="AW49" s="331"/>
      <c r="AX49" s="331"/>
      <c r="AY49" s="331"/>
      <c r="AZ49" s="270">
        <v>0</v>
      </c>
      <c r="BA49" s="270"/>
      <c r="BB49" s="270"/>
      <c r="BC49" s="270"/>
      <c r="BD49" s="270"/>
      <c r="BE49" s="270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62">
        <f>IF(FM40=0,"",CONCATENATE(FM40," / ",100," х ",B87," = ",ROUND(FM40/100*B87,1)," л;"))</f>
      </c>
      <c r="BX49" s="262"/>
      <c r="BY49" s="262"/>
      <c r="BZ49" s="262"/>
      <c r="CA49" s="262"/>
      <c r="CB49" s="262"/>
      <c r="CC49" s="262"/>
      <c r="CD49" s="262"/>
      <c r="CE49" s="262"/>
      <c r="CF49" s="262"/>
      <c r="CG49" s="262"/>
      <c r="CH49" s="262"/>
      <c r="CI49" s="262"/>
      <c r="CJ49" s="262"/>
      <c r="CK49" s="262"/>
      <c r="CL49" s="262"/>
      <c r="CM49" s="262"/>
      <c r="CN49" s="262"/>
      <c r="CO49" s="262"/>
      <c r="CP49" s="262"/>
      <c r="CQ49" s="262"/>
      <c r="CR49" s="262"/>
      <c r="CS49" s="262"/>
      <c r="CT49" s="262"/>
      <c r="CU49" s="262"/>
      <c r="CV49" s="257">
        <f>IF(FL40=0,"",CONCATENATE(FL40," / ",100," х ",B79," = ",ROUND(FL40/100*B79,1)," л;"))</f>
      </c>
      <c r="CW49" s="257"/>
      <c r="CX49" s="257"/>
      <c r="CY49" s="257"/>
      <c r="CZ49" s="257"/>
      <c r="DA49" s="257"/>
      <c r="DB49" s="257"/>
      <c r="DC49" s="257"/>
      <c r="DD49" s="257"/>
      <c r="DE49" s="257"/>
      <c r="DF49" s="257"/>
      <c r="DG49" s="257"/>
      <c r="DH49" s="257"/>
      <c r="DI49" s="257"/>
      <c r="DJ49" s="257"/>
      <c r="DK49" s="257"/>
      <c r="DL49" s="257"/>
      <c r="DM49" s="257"/>
      <c r="DN49" s="257"/>
      <c r="DO49" s="257"/>
      <c r="DP49" s="257"/>
      <c r="DQ49" s="257"/>
      <c r="DR49" s="257"/>
      <c r="DS49" s="257"/>
      <c r="DT49" s="257"/>
      <c r="DU49" s="257"/>
      <c r="DV49" s="257"/>
      <c r="DW49" s="257"/>
      <c r="DX49" s="257"/>
      <c r="DY49" s="257"/>
      <c r="DZ49" s="257"/>
      <c r="EA49" s="257"/>
      <c r="EB49" s="257"/>
      <c r="EC49" s="257"/>
      <c r="ED49" s="257"/>
      <c r="EE49" s="257"/>
      <c r="EF49" s="257"/>
      <c r="EG49" s="257"/>
      <c r="EH49" s="257"/>
      <c r="EI49" s="257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90"/>
      <c r="EV49" s="90"/>
      <c r="EW49" s="90"/>
      <c r="EX49" s="370">
        <f>ROUND(FN40/100*B84,1)</f>
        <v>0</v>
      </c>
      <c r="EY49" s="370"/>
      <c r="EZ49" s="370"/>
      <c r="FA49" s="370"/>
      <c r="FB49" s="370"/>
      <c r="FC49" s="370"/>
      <c r="FD49" s="370"/>
      <c r="FE49" s="370"/>
      <c r="FF49" s="370"/>
      <c r="FG49" s="370"/>
      <c r="FZ49" s="38"/>
      <c r="GA49" s="39"/>
      <c r="GB49" s="37"/>
      <c r="GC49" s="36"/>
      <c r="GD49" s="36"/>
      <c r="GE49" s="36"/>
      <c r="GF49" s="36"/>
      <c r="GG49" s="36"/>
      <c r="GH49" s="36"/>
      <c r="GI49" s="36"/>
      <c r="GJ49" s="36"/>
    </row>
    <row r="50" spans="2:192" ht="13.5" customHeight="1">
      <c r="B50" s="1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60" t="s">
        <v>54</v>
      </c>
      <c r="BX50" s="260"/>
      <c r="BY50" s="260"/>
      <c r="BZ50" s="260"/>
      <c r="CA50" s="260"/>
      <c r="CB50" s="260"/>
      <c r="CC50" s="260"/>
      <c r="CD50" s="260"/>
      <c r="CE50" s="260"/>
      <c r="CF50" s="260"/>
      <c r="CG50" s="260"/>
      <c r="CH50" s="260"/>
      <c r="CI50" s="260"/>
      <c r="CJ50" s="260"/>
      <c r="CK50" s="260"/>
      <c r="CL50" s="260"/>
      <c r="CM50" s="260"/>
      <c r="CN50" s="260"/>
      <c r="CO50" s="260"/>
      <c r="CP50" s="260"/>
      <c r="CQ50" s="260"/>
      <c r="CR50" s="260"/>
      <c r="CS50" s="260"/>
      <c r="CT50" s="260"/>
      <c r="CU50" s="260"/>
      <c r="CV50" s="260"/>
      <c r="CW50" s="260"/>
      <c r="CX50" s="260"/>
      <c r="CY50" s="260"/>
      <c r="CZ50" s="260"/>
      <c r="DA50" s="257">
        <f>IF(FN40=0,"",CONCATENATE(FN40," / ",100," х ",B84," = ",ROUND(FN40/100*B84,1)," л;"))</f>
      </c>
      <c r="DB50" s="257"/>
      <c r="DC50" s="257"/>
      <c r="DD50" s="257"/>
      <c r="DE50" s="257"/>
      <c r="DF50" s="257"/>
      <c r="DG50" s="257"/>
      <c r="DH50" s="257"/>
      <c r="DI50" s="257"/>
      <c r="DJ50" s="257"/>
      <c r="DK50" s="257"/>
      <c r="DL50" s="257"/>
      <c r="DM50" s="257"/>
      <c r="DN50" s="257"/>
      <c r="DO50" s="257"/>
      <c r="DP50" s="257"/>
      <c r="DQ50" s="257"/>
      <c r="DR50" s="257"/>
      <c r="DS50" s="257"/>
      <c r="DT50" s="257"/>
      <c r="DU50" s="257"/>
      <c r="DV50" s="257"/>
      <c r="DW50" s="257"/>
      <c r="DX50" s="257"/>
      <c r="DY50" s="257"/>
      <c r="DZ50" s="257"/>
      <c r="EA50" s="257"/>
      <c r="EB50" s="257"/>
      <c r="EC50" s="257"/>
      <c r="ED50" s="257"/>
      <c r="EE50" s="257"/>
      <c r="EF50" s="257"/>
      <c r="EG50" s="257"/>
      <c r="EH50" s="257"/>
      <c r="EI50" s="257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90"/>
      <c r="EV50" s="90"/>
      <c r="EW50" s="90"/>
      <c r="EX50" s="370">
        <f>ROUND(FO40/100*B80,1)</f>
        <v>0</v>
      </c>
      <c r="EY50" s="370"/>
      <c r="EZ50" s="370"/>
      <c r="FA50" s="370"/>
      <c r="FB50" s="370"/>
      <c r="FC50" s="370"/>
      <c r="FD50" s="370"/>
      <c r="FE50" s="370"/>
      <c r="FF50" s="370"/>
      <c r="FG50" s="370"/>
      <c r="FZ50" s="38"/>
      <c r="GA50" s="39"/>
      <c r="GB50" s="37"/>
      <c r="GC50" s="36"/>
      <c r="GD50" s="36"/>
      <c r="GE50" s="36"/>
      <c r="GF50" s="36"/>
      <c r="GG50" s="36"/>
      <c r="GH50" s="36"/>
      <c r="GI50" s="36"/>
      <c r="GJ50" s="36"/>
    </row>
    <row r="51" spans="2:192" ht="13.5" customHeight="1">
      <c r="B51" s="11"/>
      <c r="C51" s="253" t="s">
        <v>78</v>
      </c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70">
        <v>0</v>
      </c>
      <c r="AF51" s="270"/>
      <c r="AG51" s="270"/>
      <c r="AH51" s="270"/>
      <c r="AI51" s="270"/>
      <c r="AJ51" s="270"/>
      <c r="AK51" s="270"/>
      <c r="AL51" s="270"/>
      <c r="AM51" s="270"/>
      <c r="AN51" s="322"/>
      <c r="AO51" s="322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62">
        <f>IF(FP40=0,"",CONCATENATE(FP40," / ",100," х ",B88," = ",ROUND(FP40/100*B88,1)," л;"))</f>
      </c>
      <c r="BX51" s="262"/>
      <c r="BY51" s="262"/>
      <c r="BZ51" s="262"/>
      <c r="CA51" s="262"/>
      <c r="CB51" s="262"/>
      <c r="CC51" s="262"/>
      <c r="CD51" s="262"/>
      <c r="CE51" s="262"/>
      <c r="CF51" s="262"/>
      <c r="CG51" s="262"/>
      <c r="CH51" s="262"/>
      <c r="CI51" s="262"/>
      <c r="CJ51" s="262"/>
      <c r="CK51" s="262"/>
      <c r="CL51" s="262"/>
      <c r="CM51" s="262"/>
      <c r="CN51" s="262"/>
      <c r="CO51" s="262"/>
      <c r="CP51" s="262"/>
      <c r="CQ51" s="262"/>
      <c r="CR51" s="262"/>
      <c r="CS51" s="262"/>
      <c r="CT51" s="262"/>
      <c r="CU51" s="262"/>
      <c r="CV51" s="262"/>
      <c r="CW51" s="262"/>
      <c r="CX51" s="262"/>
      <c r="CY51" s="262"/>
      <c r="CZ51" s="262"/>
      <c r="DA51" s="261">
        <f>IF(FO40=0,"",CONCATENATE(FO40," / ",100," х ",B80," = ",ROUND(FO40/100*B80,1)," л;"))</f>
      </c>
      <c r="DB51" s="261"/>
      <c r="DC51" s="261"/>
      <c r="DD51" s="261"/>
      <c r="DE51" s="261"/>
      <c r="DF51" s="261"/>
      <c r="DG51" s="261"/>
      <c r="DH51" s="261"/>
      <c r="DI51" s="261"/>
      <c r="DJ51" s="261"/>
      <c r="DK51" s="261"/>
      <c r="DL51" s="261"/>
      <c r="DM51" s="261"/>
      <c r="DN51" s="261"/>
      <c r="DO51" s="261"/>
      <c r="DP51" s="261"/>
      <c r="DQ51" s="261"/>
      <c r="DR51" s="261"/>
      <c r="DS51" s="261"/>
      <c r="DT51" s="261"/>
      <c r="DU51" s="261"/>
      <c r="DV51" s="261"/>
      <c r="DW51" s="261"/>
      <c r="DX51" s="261"/>
      <c r="DY51" s="261"/>
      <c r="DZ51" s="261"/>
      <c r="EA51" s="261"/>
      <c r="EB51" s="261"/>
      <c r="EC51" s="261"/>
      <c r="ED51" s="261"/>
      <c r="EE51" s="261"/>
      <c r="EF51" s="261"/>
      <c r="EG51" s="261"/>
      <c r="EH51" s="261"/>
      <c r="EI51" s="261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90"/>
      <c r="EV51" s="90"/>
      <c r="EW51" s="90"/>
      <c r="EX51" s="370">
        <f>ROUND(FP40/100*B88,1)</f>
        <v>0</v>
      </c>
      <c r="EY51" s="370"/>
      <c r="EZ51" s="370"/>
      <c r="FA51" s="370"/>
      <c r="FB51" s="370"/>
      <c r="FC51" s="370"/>
      <c r="FD51" s="370"/>
      <c r="FE51" s="370"/>
      <c r="FF51" s="370"/>
      <c r="FG51" s="370"/>
      <c r="FZ51" s="37"/>
      <c r="GA51" s="37"/>
      <c r="GB51" s="37"/>
      <c r="GC51" s="36"/>
      <c r="GD51" s="36"/>
      <c r="GE51" s="36"/>
      <c r="GF51" s="36"/>
      <c r="GG51" s="36"/>
      <c r="GH51" s="36"/>
      <c r="GI51" s="36"/>
      <c r="GJ51" s="36"/>
    </row>
    <row r="52" spans="2:192" ht="13.5" customHeight="1">
      <c r="B52" s="11"/>
      <c r="C52" s="253" t="s">
        <v>79</v>
      </c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70">
        <v>0</v>
      </c>
      <c r="AF52" s="270"/>
      <c r="AG52" s="270"/>
      <c r="AH52" s="270"/>
      <c r="AI52" s="270"/>
      <c r="AJ52" s="270"/>
      <c r="AK52" s="270"/>
      <c r="AL52" s="270"/>
      <c r="AM52" s="270"/>
      <c r="AN52" s="322"/>
      <c r="AO52" s="322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  <c r="BI52" s="263"/>
      <c r="BJ52" s="263"/>
      <c r="BK52" s="263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86" t="s">
        <v>55</v>
      </c>
      <c r="BX52" s="286"/>
      <c r="BY52" s="286"/>
      <c r="BZ52" s="286"/>
      <c r="CA52" s="286"/>
      <c r="CB52" s="286"/>
      <c r="CC52" s="286"/>
      <c r="CD52" s="286"/>
      <c r="CE52" s="286"/>
      <c r="CF52" s="286"/>
      <c r="CG52" s="286"/>
      <c r="CH52" s="286"/>
      <c r="CI52" s="286"/>
      <c r="CJ52" s="286"/>
      <c r="CK52" s="286"/>
      <c r="CL52" s="286"/>
      <c r="CM52" s="286"/>
      <c r="CN52" s="286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6"/>
      <c r="DB52" s="286"/>
      <c r="DC52" s="371">
        <f>CC40</f>
        <v>73.72</v>
      </c>
      <c r="DD52" s="371"/>
      <c r="DE52" s="371"/>
      <c r="DF52" s="371"/>
      <c r="DG52" s="371"/>
      <c r="DH52" s="371"/>
      <c r="DI52" s="371"/>
      <c r="DJ52" s="371"/>
      <c r="DK52" s="371"/>
      <c r="DL52" s="371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2"/>
      <c r="EK52" s="2"/>
      <c r="EL52" s="2"/>
      <c r="EM52" s="2"/>
      <c r="EN52" s="2"/>
      <c r="EO52" s="2"/>
      <c r="EP52" s="2"/>
      <c r="EQ52" s="2"/>
      <c r="ER52" s="2"/>
      <c r="ES52" s="63"/>
      <c r="ET52" s="63"/>
      <c r="EU52" s="89"/>
      <c r="EV52" s="89"/>
      <c r="EW52" s="89"/>
      <c r="EX52" s="397">
        <f>ROUND(EX45+EX47+EX49+EX50+EX48+EX51,1)</f>
        <v>50.9</v>
      </c>
      <c r="EY52" s="397"/>
      <c r="EZ52" s="397"/>
      <c r="FA52" s="397"/>
      <c r="FB52" s="397"/>
      <c r="FC52" s="397"/>
      <c r="FD52" s="397"/>
      <c r="FE52" s="397"/>
      <c r="FF52" s="397"/>
      <c r="FG52" s="397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</row>
    <row r="53" spans="2:192" ht="5.2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Z53" s="16"/>
      <c r="GA53" s="16"/>
      <c r="GB53" s="36"/>
      <c r="GC53" s="36"/>
      <c r="GD53" s="36"/>
      <c r="GE53" s="36"/>
      <c r="GF53" s="36"/>
      <c r="GG53" s="36"/>
      <c r="GH53" s="36"/>
      <c r="GI53" s="36"/>
      <c r="GJ53" s="36"/>
    </row>
    <row r="54" spans="2:192" ht="13.5" customHeight="1">
      <c r="B54" s="318" t="s">
        <v>36</v>
      </c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8"/>
      <c r="AF54" s="318"/>
      <c r="AG54" s="318"/>
      <c r="AH54" s="318"/>
      <c r="AI54" s="318"/>
      <c r="AJ54" s="318"/>
      <c r="AK54" s="318"/>
      <c r="AL54" s="318"/>
      <c r="AM54" s="318"/>
      <c r="AN54" s="318"/>
      <c r="AO54" s="318"/>
      <c r="AP54" s="318"/>
      <c r="AQ54" s="318"/>
      <c r="AR54" s="318"/>
      <c r="AS54" s="318"/>
      <c r="AT54" s="318"/>
      <c r="AU54" s="318"/>
      <c r="AV54" s="318"/>
      <c r="AW54" s="318"/>
      <c r="AX54" s="318"/>
      <c r="AY54" s="318"/>
      <c r="AZ54" s="318"/>
      <c r="BA54" s="318"/>
      <c r="BB54" s="318"/>
      <c r="BC54" s="318"/>
      <c r="BD54" s="318"/>
      <c r="BE54" s="318"/>
      <c r="BF54" s="318"/>
      <c r="BG54" s="318"/>
      <c r="BH54" s="318"/>
      <c r="BI54" s="318"/>
      <c r="BJ54" s="318"/>
      <c r="BK54" s="318"/>
      <c r="BL54" s="318"/>
      <c r="BM54" s="318"/>
      <c r="BN54" s="318"/>
      <c r="BO54" s="318"/>
      <c r="BP54" s="318"/>
      <c r="BQ54" s="318"/>
      <c r="BR54" s="318"/>
      <c r="BS54" s="318"/>
      <c r="BT54" s="318"/>
      <c r="BU54" s="318"/>
      <c r="BV54" s="318"/>
      <c r="BW54" s="318"/>
      <c r="BX54" s="318"/>
      <c r="BY54" s="318"/>
      <c r="BZ54" s="318"/>
      <c r="CA54" s="318"/>
      <c r="CB54" s="318"/>
      <c r="CC54" s="318"/>
      <c r="CD54" s="318"/>
      <c r="CE54" s="318"/>
      <c r="CF54" s="318"/>
      <c r="CG54" s="318"/>
      <c r="CH54" s="318"/>
      <c r="CI54" s="318"/>
      <c r="CJ54" s="318"/>
      <c r="CK54" s="318"/>
      <c r="CL54" s="318"/>
      <c r="CM54" s="318"/>
      <c r="CN54" s="318"/>
      <c r="CO54" s="318"/>
      <c r="CP54" s="318"/>
      <c r="CQ54" s="318"/>
      <c r="CR54" s="318"/>
      <c r="CS54" s="318"/>
      <c r="CT54" s="318"/>
      <c r="CU54" s="318"/>
      <c r="CV54" s="318"/>
      <c r="CW54" s="318"/>
      <c r="CX54" s="318"/>
      <c r="CY54" s="318"/>
      <c r="CZ54" s="318"/>
      <c r="DA54" s="318"/>
      <c r="DB54" s="318"/>
      <c r="DC54" s="318"/>
      <c r="DD54" s="318"/>
      <c r="DE54" s="318"/>
      <c r="DF54" s="318"/>
      <c r="DG54" s="318"/>
      <c r="DH54" s="318"/>
      <c r="DI54" s="318"/>
      <c r="DJ54" s="318"/>
      <c r="DK54" s="318"/>
      <c r="DL54" s="318"/>
      <c r="DM54" s="318"/>
      <c r="DN54" s="318"/>
      <c r="DO54" s="318"/>
      <c r="DP54" s="318"/>
      <c r="DQ54" s="318"/>
      <c r="DR54" s="318"/>
      <c r="DS54" s="318"/>
      <c r="DT54" s="318"/>
      <c r="DU54" s="318"/>
      <c r="DV54" s="318"/>
      <c r="DW54" s="318"/>
      <c r="DX54" s="318"/>
      <c r="DY54" s="318"/>
      <c r="DZ54" s="318"/>
      <c r="EA54" s="318"/>
      <c r="EB54" s="318"/>
      <c r="EC54" s="318"/>
      <c r="ED54" s="318"/>
      <c r="EE54" s="318"/>
      <c r="EF54" s="318"/>
      <c r="EG54" s="318"/>
      <c r="EH54" s="318"/>
      <c r="EI54" s="318"/>
      <c r="EJ54" s="318"/>
      <c r="EK54" s="318"/>
      <c r="EL54" s="318"/>
      <c r="EM54" s="318"/>
      <c r="EN54" s="318"/>
      <c r="EO54" s="318"/>
      <c r="EP54" s="318"/>
      <c r="EQ54" s="318"/>
      <c r="ER54" s="318"/>
      <c r="ES54" s="318"/>
      <c r="ET54" s="318"/>
      <c r="EU54" s="318"/>
      <c r="EV54" s="318"/>
      <c r="EW54" s="318"/>
      <c r="EX54" s="318"/>
      <c r="EY54" s="318"/>
      <c r="EZ54" s="318"/>
      <c r="FA54" s="318"/>
      <c r="FB54" s="318"/>
      <c r="FC54" s="318"/>
      <c r="FD54" s="318"/>
      <c r="FE54" s="318"/>
      <c r="FF54" s="318"/>
      <c r="FG54" s="318"/>
      <c r="FZ54" s="16"/>
      <c r="GA54" s="16"/>
      <c r="GB54" s="36"/>
      <c r="GC54" s="36"/>
      <c r="GD54" s="36"/>
      <c r="GE54" s="36"/>
      <c r="GF54" s="36"/>
      <c r="GG54" s="36"/>
      <c r="GH54" s="36"/>
      <c r="GI54" s="36"/>
      <c r="GJ54" s="36"/>
    </row>
    <row r="55" spans="2:192" ht="12.75" customHeight="1">
      <c r="B55" s="214" t="s">
        <v>10</v>
      </c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5" t="s">
        <v>37</v>
      </c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 t="s">
        <v>58</v>
      </c>
      <c r="BK55" s="215"/>
      <c r="BL55" s="215"/>
      <c r="BM55" s="215"/>
      <c r="BN55" s="215"/>
      <c r="BO55" s="215"/>
      <c r="BP55" s="215"/>
      <c r="BQ55" s="215"/>
      <c r="BR55" s="215"/>
      <c r="BS55" s="215"/>
      <c r="BT55" s="215"/>
      <c r="BU55" s="215"/>
      <c r="BV55" s="215" t="s">
        <v>57</v>
      </c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214" t="s">
        <v>38</v>
      </c>
      <c r="CS55" s="214"/>
      <c r="CT55" s="214"/>
      <c r="CU55" s="214"/>
      <c r="CV55" s="214"/>
      <c r="CW55" s="214"/>
      <c r="CX55" s="214"/>
      <c r="CY55" s="214"/>
      <c r="CZ55" s="214"/>
      <c r="DA55" s="214"/>
      <c r="DB55" s="214"/>
      <c r="DC55" s="214"/>
      <c r="DD55" s="214"/>
      <c r="DE55" s="214"/>
      <c r="DF55" s="214"/>
      <c r="DG55" s="214"/>
      <c r="DH55" s="214"/>
      <c r="DI55" s="214"/>
      <c r="DJ55" s="214"/>
      <c r="DK55" s="214"/>
      <c r="DL55" s="214"/>
      <c r="DM55" s="214"/>
      <c r="DN55" s="214"/>
      <c r="DO55" s="214"/>
      <c r="DP55" s="214"/>
      <c r="DQ55" s="214"/>
      <c r="DR55" s="214"/>
      <c r="DS55" s="214"/>
      <c r="DT55" s="214"/>
      <c r="DU55" s="214"/>
      <c r="DV55" s="214"/>
      <c r="DW55" s="214"/>
      <c r="DX55" s="214"/>
      <c r="DY55" s="214"/>
      <c r="DZ55" s="214"/>
      <c r="EA55" s="214"/>
      <c r="EB55" s="214"/>
      <c r="EC55" s="214"/>
      <c r="ED55" s="214"/>
      <c r="EE55" s="214"/>
      <c r="EF55" s="214"/>
      <c r="EG55" s="214"/>
      <c r="EH55" s="214"/>
      <c r="EI55" s="214"/>
      <c r="EJ55" s="214"/>
      <c r="EK55" s="214"/>
      <c r="EL55" s="214"/>
      <c r="EM55" s="214"/>
      <c r="EN55" s="214"/>
      <c r="EO55" s="214"/>
      <c r="EP55" s="214"/>
      <c r="EQ55" s="214"/>
      <c r="ER55" s="214" t="s">
        <v>39</v>
      </c>
      <c r="ES55" s="214"/>
      <c r="ET55" s="214"/>
      <c r="EU55" s="214"/>
      <c r="EV55" s="214"/>
      <c r="EW55" s="214"/>
      <c r="EX55" s="214"/>
      <c r="EY55" s="214"/>
      <c r="EZ55" s="214"/>
      <c r="FA55" s="214"/>
      <c r="FB55" s="214"/>
      <c r="FC55" s="214"/>
      <c r="FD55" s="214"/>
      <c r="FE55" s="214"/>
      <c r="FF55" s="214"/>
      <c r="FG55" s="214"/>
      <c r="GB55" s="36"/>
      <c r="GC55" s="36"/>
      <c r="GD55" s="36"/>
      <c r="GE55" s="36"/>
      <c r="GF55" s="36"/>
      <c r="GG55" s="36"/>
      <c r="GH55" s="36"/>
      <c r="GI55" s="36"/>
      <c r="GJ55" s="36"/>
    </row>
    <row r="56" spans="2:240" ht="12.75" customHeight="1"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 t="s">
        <v>40</v>
      </c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5" t="s">
        <v>41</v>
      </c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 t="s">
        <v>56</v>
      </c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 t="s">
        <v>59</v>
      </c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4"/>
      <c r="CS56" s="214"/>
      <c r="CT56" s="214"/>
      <c r="CU56" s="214"/>
      <c r="CV56" s="214"/>
      <c r="CW56" s="214"/>
      <c r="CX56" s="214"/>
      <c r="CY56" s="214"/>
      <c r="CZ56" s="214"/>
      <c r="DA56" s="214"/>
      <c r="DB56" s="214"/>
      <c r="DC56" s="214"/>
      <c r="DD56" s="214"/>
      <c r="DE56" s="214"/>
      <c r="DF56" s="214"/>
      <c r="DG56" s="214"/>
      <c r="DH56" s="214"/>
      <c r="DI56" s="214"/>
      <c r="DJ56" s="214"/>
      <c r="DK56" s="214"/>
      <c r="DL56" s="214"/>
      <c r="DM56" s="214"/>
      <c r="DN56" s="214"/>
      <c r="DO56" s="214"/>
      <c r="DP56" s="214"/>
      <c r="DQ56" s="214"/>
      <c r="DR56" s="214"/>
      <c r="DS56" s="214"/>
      <c r="DT56" s="214"/>
      <c r="DU56" s="214"/>
      <c r="DV56" s="214"/>
      <c r="DW56" s="214"/>
      <c r="DX56" s="214"/>
      <c r="DY56" s="214"/>
      <c r="DZ56" s="214"/>
      <c r="EA56" s="214"/>
      <c r="EB56" s="214"/>
      <c r="EC56" s="214"/>
      <c r="ED56" s="214"/>
      <c r="EE56" s="214"/>
      <c r="EF56" s="214"/>
      <c r="EG56" s="214"/>
      <c r="EH56" s="214"/>
      <c r="EI56" s="214"/>
      <c r="EJ56" s="214"/>
      <c r="EK56" s="214"/>
      <c r="EL56" s="214"/>
      <c r="EM56" s="214"/>
      <c r="EN56" s="214"/>
      <c r="EO56" s="214"/>
      <c r="EP56" s="214"/>
      <c r="EQ56" s="214"/>
      <c r="ER56" s="214"/>
      <c r="ES56" s="214"/>
      <c r="ET56" s="214"/>
      <c r="EU56" s="214"/>
      <c r="EV56" s="214"/>
      <c r="EW56" s="214"/>
      <c r="EX56" s="214"/>
      <c r="EY56" s="214"/>
      <c r="EZ56" s="214"/>
      <c r="FA56" s="214"/>
      <c r="FB56" s="214"/>
      <c r="FC56" s="214"/>
      <c r="FD56" s="214"/>
      <c r="FE56" s="214"/>
      <c r="FF56" s="214"/>
      <c r="FG56" s="214"/>
      <c r="GB56" s="36"/>
      <c r="GC56" s="36"/>
      <c r="GD56" s="36"/>
      <c r="GE56" s="36"/>
      <c r="GF56" s="36"/>
      <c r="GG56" s="36"/>
      <c r="GH56" s="36"/>
      <c r="GI56" s="36"/>
      <c r="GJ56" s="36"/>
      <c r="GT56" s="14"/>
      <c r="GU56" s="14"/>
      <c r="GV56" s="14"/>
      <c r="GW56" s="14"/>
      <c r="GX56" s="14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285"/>
      <c r="HJ56" s="285"/>
      <c r="HK56" s="285"/>
      <c r="HL56" s="285"/>
      <c r="HM56" s="285"/>
      <c r="HN56" s="285"/>
      <c r="HO56" s="285"/>
      <c r="HP56" s="285"/>
      <c r="HQ56" s="285"/>
      <c r="HR56" s="285"/>
      <c r="HS56" s="285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</row>
    <row r="57" spans="2:240" ht="11.25" customHeight="1">
      <c r="B57" s="214">
        <v>21</v>
      </c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>
        <v>22</v>
      </c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5">
        <v>23</v>
      </c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>
        <v>24</v>
      </c>
      <c r="BK57" s="215"/>
      <c r="BL57" s="215"/>
      <c r="BM57" s="215"/>
      <c r="BN57" s="215"/>
      <c r="BO57" s="215"/>
      <c r="BP57" s="215"/>
      <c r="BQ57" s="215"/>
      <c r="BR57" s="215"/>
      <c r="BS57" s="215"/>
      <c r="BT57" s="215"/>
      <c r="BU57" s="215"/>
      <c r="BV57" s="215">
        <v>25</v>
      </c>
      <c r="BW57" s="215"/>
      <c r="BX57" s="215"/>
      <c r="BY57" s="215"/>
      <c r="BZ57" s="215"/>
      <c r="CA57" s="215"/>
      <c r="CB57" s="215"/>
      <c r="CC57" s="215"/>
      <c r="CD57" s="215"/>
      <c r="CE57" s="215"/>
      <c r="CF57" s="215"/>
      <c r="CG57" s="215">
        <v>26</v>
      </c>
      <c r="CH57" s="215"/>
      <c r="CI57" s="215"/>
      <c r="CJ57" s="215"/>
      <c r="CK57" s="215"/>
      <c r="CL57" s="215"/>
      <c r="CM57" s="215"/>
      <c r="CN57" s="215"/>
      <c r="CO57" s="215"/>
      <c r="CP57" s="215"/>
      <c r="CQ57" s="215"/>
      <c r="CR57" s="214">
        <v>27</v>
      </c>
      <c r="CS57" s="214"/>
      <c r="CT57" s="214"/>
      <c r="CU57" s="214"/>
      <c r="CV57" s="214"/>
      <c r="CW57" s="214"/>
      <c r="CX57" s="214"/>
      <c r="CY57" s="214"/>
      <c r="CZ57" s="214"/>
      <c r="DA57" s="214"/>
      <c r="DB57" s="214"/>
      <c r="DC57" s="214"/>
      <c r="DD57" s="214"/>
      <c r="DE57" s="214"/>
      <c r="DF57" s="214"/>
      <c r="DG57" s="214"/>
      <c r="DH57" s="214"/>
      <c r="DI57" s="214"/>
      <c r="DJ57" s="214"/>
      <c r="DK57" s="214"/>
      <c r="DL57" s="214"/>
      <c r="DM57" s="214"/>
      <c r="DN57" s="214"/>
      <c r="DO57" s="214"/>
      <c r="DP57" s="214"/>
      <c r="DQ57" s="214"/>
      <c r="DR57" s="214"/>
      <c r="DS57" s="214"/>
      <c r="DT57" s="214"/>
      <c r="DU57" s="214"/>
      <c r="DV57" s="214"/>
      <c r="DW57" s="214"/>
      <c r="DX57" s="214"/>
      <c r="DY57" s="214"/>
      <c r="DZ57" s="214"/>
      <c r="EA57" s="214"/>
      <c r="EB57" s="214"/>
      <c r="EC57" s="214"/>
      <c r="ED57" s="214"/>
      <c r="EE57" s="214"/>
      <c r="EF57" s="214"/>
      <c r="EG57" s="214"/>
      <c r="EH57" s="214"/>
      <c r="EI57" s="214"/>
      <c r="EJ57" s="214"/>
      <c r="EK57" s="214"/>
      <c r="EL57" s="214"/>
      <c r="EM57" s="214"/>
      <c r="EN57" s="214"/>
      <c r="EO57" s="214"/>
      <c r="EP57" s="214"/>
      <c r="EQ57" s="214"/>
      <c r="ER57" s="214">
        <v>28</v>
      </c>
      <c r="ES57" s="214"/>
      <c r="ET57" s="214"/>
      <c r="EU57" s="214"/>
      <c r="EV57" s="214"/>
      <c r="EW57" s="214"/>
      <c r="EX57" s="214"/>
      <c r="EY57" s="214"/>
      <c r="EZ57" s="214"/>
      <c r="FA57" s="214"/>
      <c r="FB57" s="214"/>
      <c r="FC57" s="214"/>
      <c r="FD57" s="214"/>
      <c r="FE57" s="214"/>
      <c r="FF57" s="214"/>
      <c r="FG57" s="214"/>
      <c r="GB57" s="36"/>
      <c r="GC57" s="36"/>
      <c r="GD57" s="36"/>
      <c r="GE57" s="36"/>
      <c r="GF57" s="36"/>
      <c r="GG57" s="36"/>
      <c r="GH57" s="36"/>
      <c r="GI57" s="36"/>
      <c r="GJ57" s="36"/>
      <c r="GT57" s="14"/>
      <c r="GU57" s="14"/>
      <c r="GV57" s="14"/>
      <c r="GW57" s="14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285"/>
      <c r="HJ57" s="285"/>
      <c r="HK57" s="285"/>
      <c r="HL57" s="285"/>
      <c r="HM57" s="285"/>
      <c r="HN57" s="285"/>
      <c r="HO57" s="285"/>
      <c r="HP57" s="285"/>
      <c r="HQ57" s="285"/>
      <c r="HR57" s="285"/>
      <c r="HS57" s="285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</row>
    <row r="58" spans="2:192" ht="12.75" customHeight="1">
      <c r="B58" s="183">
        <f>IF(B21="","",B21)</f>
        <v>44105</v>
      </c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345" t="s">
        <v>56</v>
      </c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367"/>
      <c r="AP58" s="368"/>
      <c r="AQ58" s="368"/>
      <c r="AR58" s="368"/>
      <c r="AS58" s="368"/>
      <c r="AT58" s="368"/>
      <c r="AU58" s="368"/>
      <c r="AV58" s="368"/>
      <c r="AW58" s="368"/>
      <c r="AX58" s="368"/>
      <c r="AY58" s="368"/>
      <c r="AZ58" s="368"/>
      <c r="BA58" s="368"/>
      <c r="BB58" s="368"/>
      <c r="BC58" s="368"/>
      <c r="BD58" s="368"/>
      <c r="BE58" s="368"/>
      <c r="BF58" s="368"/>
      <c r="BG58" s="368"/>
      <c r="BH58" s="368"/>
      <c r="BI58" s="369"/>
      <c r="BJ58" s="277">
        <f>AR21</f>
        <v>30</v>
      </c>
      <c r="BK58" s="277"/>
      <c r="BL58" s="277"/>
      <c r="BM58" s="277"/>
      <c r="BN58" s="277"/>
      <c r="BO58" s="277"/>
      <c r="BP58" s="277"/>
      <c r="BQ58" s="277"/>
      <c r="BR58" s="277"/>
      <c r="BS58" s="277"/>
      <c r="BT58" s="277"/>
      <c r="BU58" s="277"/>
      <c r="BV58" s="277">
        <f aca="true" t="shared" si="15" ref="BV58:BV76">BJ58-CG58</f>
        <v>30</v>
      </c>
      <c r="BW58" s="277"/>
      <c r="BX58" s="277"/>
      <c r="BY58" s="277"/>
      <c r="BZ58" s="277"/>
      <c r="CA58" s="277"/>
      <c r="CB58" s="277"/>
      <c r="CC58" s="277"/>
      <c r="CD58" s="277"/>
      <c r="CE58" s="277"/>
      <c r="CF58" s="277"/>
      <c r="CG58" s="317">
        <v>0</v>
      </c>
      <c r="CH58" s="317"/>
      <c r="CI58" s="317"/>
      <c r="CJ58" s="317"/>
      <c r="CK58" s="317"/>
      <c r="CL58" s="317"/>
      <c r="CM58" s="317"/>
      <c r="CN58" s="317"/>
      <c r="CO58" s="317"/>
      <c r="CP58" s="317"/>
      <c r="CQ58" s="317"/>
      <c r="CR58" s="245"/>
      <c r="CS58" s="246"/>
      <c r="CT58" s="246"/>
      <c r="CU58" s="246"/>
      <c r="CV58" s="246"/>
      <c r="CW58" s="246"/>
      <c r="CX58" s="246"/>
      <c r="CY58" s="246"/>
      <c r="CZ58" s="246"/>
      <c r="DA58" s="246"/>
      <c r="DB58" s="246"/>
      <c r="DC58" s="246"/>
      <c r="DD58" s="246"/>
      <c r="DE58" s="246"/>
      <c r="DF58" s="246"/>
      <c r="DG58" s="246"/>
      <c r="DH58" s="246"/>
      <c r="DI58" s="246"/>
      <c r="DJ58" s="246"/>
      <c r="DK58" s="246"/>
      <c r="DL58" s="246"/>
      <c r="DM58" s="246"/>
      <c r="DN58" s="246"/>
      <c r="DO58" s="246"/>
      <c r="DP58" s="246"/>
      <c r="DQ58" s="246"/>
      <c r="DR58" s="246"/>
      <c r="DS58" s="246"/>
      <c r="DT58" s="246"/>
      <c r="DU58" s="246"/>
      <c r="DV58" s="246"/>
      <c r="DW58" s="246"/>
      <c r="DX58" s="246"/>
      <c r="DY58" s="246"/>
      <c r="DZ58" s="246"/>
      <c r="EA58" s="246"/>
      <c r="EB58" s="246"/>
      <c r="EC58" s="246"/>
      <c r="ED58" s="246"/>
      <c r="EE58" s="246"/>
      <c r="EF58" s="246"/>
      <c r="EG58" s="246"/>
      <c r="EH58" s="246"/>
      <c r="EI58" s="246"/>
      <c r="EJ58" s="246"/>
      <c r="EK58" s="246"/>
      <c r="EL58" s="246"/>
      <c r="EM58" s="246"/>
      <c r="EN58" s="246"/>
      <c r="EO58" s="246"/>
      <c r="EP58" s="246"/>
      <c r="EQ58" s="246"/>
      <c r="ER58" s="246"/>
      <c r="ES58" s="246"/>
      <c r="ET58" s="246"/>
      <c r="EU58" s="246"/>
      <c r="EV58" s="246"/>
      <c r="EW58" s="246"/>
      <c r="EX58" s="246"/>
      <c r="EY58" s="246"/>
      <c r="EZ58" s="246"/>
      <c r="FA58" s="246"/>
      <c r="FB58" s="246"/>
      <c r="FC58" s="246"/>
      <c r="FD58" s="246"/>
      <c r="FE58" s="246"/>
      <c r="FF58" s="246"/>
      <c r="FG58" s="246"/>
      <c r="FI58" s="78"/>
      <c r="GB58" s="36"/>
      <c r="GC58" s="36"/>
      <c r="GD58" s="36"/>
      <c r="GE58" s="36"/>
      <c r="GF58" s="36"/>
      <c r="GG58" s="36"/>
      <c r="GH58" s="36"/>
      <c r="GI58" s="36"/>
      <c r="GJ58" s="36"/>
    </row>
    <row r="59" spans="2:192" ht="12.75" customHeight="1">
      <c r="B59" s="183">
        <f>IF(B22="","",B22)</f>
        <v>44106</v>
      </c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345" t="s">
        <v>56</v>
      </c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376"/>
      <c r="AP59" s="373"/>
      <c r="AQ59" s="373"/>
      <c r="AR59" s="373"/>
      <c r="AS59" s="373"/>
      <c r="AT59" s="373"/>
      <c r="AU59" s="373"/>
      <c r="AV59" s="373"/>
      <c r="AW59" s="373"/>
      <c r="AX59" s="373"/>
      <c r="AY59" s="373"/>
      <c r="AZ59" s="373"/>
      <c r="BA59" s="373"/>
      <c r="BB59" s="373"/>
      <c r="BC59" s="373"/>
      <c r="BD59" s="373"/>
      <c r="BE59" s="373"/>
      <c r="BF59" s="373"/>
      <c r="BG59" s="373"/>
      <c r="BH59" s="373"/>
      <c r="BI59" s="373"/>
      <c r="BJ59" s="277">
        <f>AR22</f>
        <v>20</v>
      </c>
      <c r="BK59" s="277"/>
      <c r="BL59" s="277"/>
      <c r="BM59" s="277"/>
      <c r="BN59" s="277"/>
      <c r="BO59" s="277"/>
      <c r="BP59" s="277"/>
      <c r="BQ59" s="277"/>
      <c r="BR59" s="277"/>
      <c r="BS59" s="277"/>
      <c r="BT59" s="277"/>
      <c r="BU59" s="277"/>
      <c r="BV59" s="189">
        <f t="shared" si="15"/>
        <v>20</v>
      </c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90">
        <v>0</v>
      </c>
      <c r="CH59" s="190"/>
      <c r="CI59" s="190"/>
      <c r="CJ59" s="190"/>
      <c r="CK59" s="190"/>
      <c r="CL59" s="190"/>
      <c r="CM59" s="190"/>
      <c r="CN59" s="190"/>
      <c r="CO59" s="190"/>
      <c r="CP59" s="190"/>
      <c r="CQ59" s="190"/>
      <c r="CR59" s="245"/>
      <c r="CS59" s="246"/>
      <c r="CT59" s="246"/>
      <c r="CU59" s="246"/>
      <c r="CV59" s="246"/>
      <c r="CW59" s="246"/>
      <c r="CX59" s="246"/>
      <c r="CY59" s="246"/>
      <c r="CZ59" s="246"/>
      <c r="DA59" s="246"/>
      <c r="DB59" s="246"/>
      <c r="DC59" s="246"/>
      <c r="DD59" s="246"/>
      <c r="DE59" s="246"/>
      <c r="DF59" s="246"/>
      <c r="DG59" s="246"/>
      <c r="DH59" s="246"/>
      <c r="DI59" s="246"/>
      <c r="DJ59" s="246"/>
      <c r="DK59" s="246"/>
      <c r="DL59" s="246"/>
      <c r="DM59" s="246"/>
      <c r="DN59" s="246"/>
      <c r="DO59" s="246"/>
      <c r="DP59" s="246"/>
      <c r="DQ59" s="246"/>
      <c r="DR59" s="246"/>
      <c r="DS59" s="246"/>
      <c r="DT59" s="246"/>
      <c r="DU59" s="246"/>
      <c r="DV59" s="246"/>
      <c r="DW59" s="246"/>
      <c r="DX59" s="246"/>
      <c r="DY59" s="246"/>
      <c r="DZ59" s="246"/>
      <c r="EA59" s="246"/>
      <c r="EB59" s="246"/>
      <c r="EC59" s="246"/>
      <c r="ED59" s="246"/>
      <c r="EE59" s="246"/>
      <c r="EF59" s="246"/>
      <c r="EG59" s="246"/>
      <c r="EH59" s="246"/>
      <c r="EI59" s="246"/>
      <c r="EJ59" s="246"/>
      <c r="EK59" s="246"/>
      <c r="EL59" s="246"/>
      <c r="EM59" s="246"/>
      <c r="EN59" s="246"/>
      <c r="EO59" s="246"/>
      <c r="EP59" s="246"/>
      <c r="EQ59" s="246"/>
      <c r="ER59" s="246"/>
      <c r="ES59" s="246"/>
      <c r="ET59" s="246"/>
      <c r="EU59" s="246"/>
      <c r="EV59" s="246"/>
      <c r="EW59" s="246"/>
      <c r="EX59" s="246"/>
      <c r="EY59" s="246"/>
      <c r="EZ59" s="246"/>
      <c r="FA59" s="246"/>
      <c r="FB59" s="246"/>
      <c r="FC59" s="246"/>
      <c r="FD59" s="246"/>
      <c r="FE59" s="246"/>
      <c r="FF59" s="246"/>
      <c r="FG59" s="246"/>
      <c r="FI59" s="36"/>
      <c r="GB59" s="36"/>
      <c r="GC59" s="36"/>
      <c r="GD59" s="36"/>
      <c r="GE59" s="36"/>
      <c r="GF59" s="36"/>
      <c r="GG59" s="36"/>
      <c r="GH59" s="36"/>
      <c r="GI59" s="36"/>
      <c r="GJ59" s="36"/>
    </row>
    <row r="60" spans="2:192" ht="12.75" customHeight="1">
      <c r="B60" s="183">
        <f>IF(B23="","",B23)</f>
        <v>44109</v>
      </c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345" t="s">
        <v>56</v>
      </c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373"/>
      <c r="AP60" s="373"/>
      <c r="AQ60" s="373"/>
      <c r="AR60" s="373"/>
      <c r="AS60" s="373"/>
      <c r="AT60" s="373"/>
      <c r="AU60" s="373"/>
      <c r="AV60" s="373"/>
      <c r="AW60" s="373"/>
      <c r="AX60" s="373"/>
      <c r="AY60" s="373"/>
      <c r="AZ60" s="373"/>
      <c r="BA60" s="373"/>
      <c r="BB60" s="373"/>
      <c r="BC60" s="373"/>
      <c r="BD60" s="373"/>
      <c r="BE60" s="373"/>
      <c r="BF60" s="373"/>
      <c r="BG60" s="373"/>
      <c r="BH60" s="373"/>
      <c r="BI60" s="373"/>
      <c r="BJ60" s="277">
        <f>AR23</f>
        <v>25</v>
      </c>
      <c r="BK60" s="277"/>
      <c r="BL60" s="277"/>
      <c r="BM60" s="277"/>
      <c r="BN60" s="277"/>
      <c r="BO60" s="277"/>
      <c r="BP60" s="277"/>
      <c r="BQ60" s="277"/>
      <c r="BR60" s="277"/>
      <c r="BS60" s="277"/>
      <c r="BT60" s="277"/>
      <c r="BU60" s="277"/>
      <c r="BV60" s="189">
        <f t="shared" si="15"/>
        <v>25</v>
      </c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90">
        <v>0</v>
      </c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245"/>
      <c r="CS60" s="246"/>
      <c r="CT60" s="246"/>
      <c r="CU60" s="246"/>
      <c r="CV60" s="246"/>
      <c r="CW60" s="246"/>
      <c r="CX60" s="246"/>
      <c r="CY60" s="246"/>
      <c r="CZ60" s="246"/>
      <c r="DA60" s="246"/>
      <c r="DB60" s="246"/>
      <c r="DC60" s="246"/>
      <c r="DD60" s="246"/>
      <c r="DE60" s="246"/>
      <c r="DF60" s="246"/>
      <c r="DG60" s="246"/>
      <c r="DH60" s="246"/>
      <c r="DI60" s="246"/>
      <c r="DJ60" s="246"/>
      <c r="DK60" s="246"/>
      <c r="DL60" s="246"/>
      <c r="DM60" s="246"/>
      <c r="DN60" s="246"/>
      <c r="DO60" s="246"/>
      <c r="DP60" s="246"/>
      <c r="DQ60" s="246"/>
      <c r="DR60" s="246"/>
      <c r="DS60" s="246"/>
      <c r="DT60" s="246"/>
      <c r="DU60" s="246"/>
      <c r="DV60" s="246"/>
      <c r="DW60" s="246"/>
      <c r="DX60" s="246"/>
      <c r="DY60" s="246"/>
      <c r="DZ60" s="246"/>
      <c r="EA60" s="246"/>
      <c r="EB60" s="246"/>
      <c r="EC60" s="246"/>
      <c r="ED60" s="246"/>
      <c r="EE60" s="246"/>
      <c r="EF60" s="246"/>
      <c r="EG60" s="246"/>
      <c r="EH60" s="246"/>
      <c r="EI60" s="246"/>
      <c r="EJ60" s="246"/>
      <c r="EK60" s="246"/>
      <c r="EL60" s="246"/>
      <c r="EM60" s="246"/>
      <c r="EN60" s="246"/>
      <c r="EO60" s="246"/>
      <c r="EP60" s="246"/>
      <c r="EQ60" s="246"/>
      <c r="ER60" s="246"/>
      <c r="ES60" s="246"/>
      <c r="ET60" s="246"/>
      <c r="EU60" s="246"/>
      <c r="EV60" s="246"/>
      <c r="EW60" s="246"/>
      <c r="EX60" s="246"/>
      <c r="EY60" s="246"/>
      <c r="EZ60" s="246"/>
      <c r="FA60" s="246"/>
      <c r="FB60" s="246"/>
      <c r="FC60" s="246"/>
      <c r="FD60" s="246"/>
      <c r="FE60" s="246"/>
      <c r="FF60" s="246"/>
      <c r="FG60" s="246"/>
      <c r="GB60" s="36"/>
      <c r="GC60" s="36"/>
      <c r="GD60" s="36"/>
      <c r="GE60" s="36"/>
      <c r="GF60" s="36"/>
      <c r="GG60" s="36"/>
      <c r="GH60" s="36"/>
      <c r="GI60" s="36"/>
      <c r="GJ60" s="36"/>
    </row>
    <row r="61" spans="2:192" ht="12.75" customHeight="1">
      <c r="B61" s="183">
        <f>IF(B24="","",B24)</f>
        <v>44110</v>
      </c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345" t="s">
        <v>56</v>
      </c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367"/>
      <c r="AP61" s="368"/>
      <c r="AQ61" s="368"/>
      <c r="AR61" s="368"/>
      <c r="AS61" s="368"/>
      <c r="AT61" s="368"/>
      <c r="AU61" s="368"/>
      <c r="AV61" s="368"/>
      <c r="AW61" s="368"/>
      <c r="AX61" s="368"/>
      <c r="AY61" s="368"/>
      <c r="AZ61" s="368"/>
      <c r="BA61" s="368"/>
      <c r="BB61" s="368"/>
      <c r="BC61" s="368"/>
      <c r="BD61" s="368"/>
      <c r="BE61" s="368"/>
      <c r="BF61" s="368"/>
      <c r="BG61" s="368"/>
      <c r="BH61" s="368"/>
      <c r="BI61" s="369"/>
      <c r="BJ61" s="277">
        <f>AR24</f>
        <v>20</v>
      </c>
      <c r="BK61" s="277"/>
      <c r="BL61" s="277"/>
      <c r="BM61" s="277"/>
      <c r="BN61" s="277"/>
      <c r="BO61" s="277"/>
      <c r="BP61" s="277"/>
      <c r="BQ61" s="277"/>
      <c r="BR61" s="277"/>
      <c r="BS61" s="277"/>
      <c r="BT61" s="277"/>
      <c r="BU61" s="277"/>
      <c r="BV61" s="189">
        <f t="shared" si="15"/>
        <v>20</v>
      </c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90">
        <v>0</v>
      </c>
      <c r="CH61" s="190"/>
      <c r="CI61" s="190"/>
      <c r="CJ61" s="190"/>
      <c r="CK61" s="190"/>
      <c r="CL61" s="190"/>
      <c r="CM61" s="190"/>
      <c r="CN61" s="190"/>
      <c r="CO61" s="190"/>
      <c r="CP61" s="190"/>
      <c r="CQ61" s="190"/>
      <c r="CR61" s="245"/>
      <c r="CS61" s="246"/>
      <c r="CT61" s="246"/>
      <c r="CU61" s="246"/>
      <c r="CV61" s="246"/>
      <c r="CW61" s="246"/>
      <c r="CX61" s="246"/>
      <c r="CY61" s="246"/>
      <c r="CZ61" s="246"/>
      <c r="DA61" s="246"/>
      <c r="DB61" s="246"/>
      <c r="DC61" s="246"/>
      <c r="DD61" s="246"/>
      <c r="DE61" s="246"/>
      <c r="DF61" s="246"/>
      <c r="DG61" s="246"/>
      <c r="DH61" s="246"/>
      <c r="DI61" s="246"/>
      <c r="DJ61" s="246"/>
      <c r="DK61" s="246"/>
      <c r="DL61" s="246"/>
      <c r="DM61" s="246"/>
      <c r="DN61" s="246"/>
      <c r="DO61" s="246"/>
      <c r="DP61" s="246"/>
      <c r="DQ61" s="246"/>
      <c r="DR61" s="246"/>
      <c r="DS61" s="246"/>
      <c r="DT61" s="246"/>
      <c r="DU61" s="246"/>
      <c r="DV61" s="246"/>
      <c r="DW61" s="246"/>
      <c r="DX61" s="246"/>
      <c r="DY61" s="246"/>
      <c r="DZ61" s="246"/>
      <c r="EA61" s="246"/>
      <c r="EB61" s="246"/>
      <c r="EC61" s="246"/>
      <c r="ED61" s="246"/>
      <c r="EE61" s="246"/>
      <c r="EF61" s="246"/>
      <c r="EG61" s="246"/>
      <c r="EH61" s="246"/>
      <c r="EI61" s="246"/>
      <c r="EJ61" s="246"/>
      <c r="EK61" s="246"/>
      <c r="EL61" s="246"/>
      <c r="EM61" s="246"/>
      <c r="EN61" s="246"/>
      <c r="EO61" s="246"/>
      <c r="EP61" s="246"/>
      <c r="EQ61" s="246"/>
      <c r="ER61" s="246"/>
      <c r="ES61" s="246"/>
      <c r="ET61" s="246"/>
      <c r="EU61" s="246"/>
      <c r="EV61" s="246"/>
      <c r="EW61" s="246"/>
      <c r="EX61" s="246"/>
      <c r="EY61" s="246"/>
      <c r="EZ61" s="246"/>
      <c r="FA61" s="246"/>
      <c r="FB61" s="246"/>
      <c r="FC61" s="246"/>
      <c r="FD61" s="246"/>
      <c r="FE61" s="246"/>
      <c r="FF61" s="246"/>
      <c r="FG61" s="246"/>
      <c r="GB61" s="36"/>
      <c r="GC61" s="36"/>
      <c r="GD61" s="36"/>
      <c r="GE61" s="36"/>
      <c r="GF61" s="36"/>
      <c r="GG61" s="36"/>
      <c r="GH61" s="36"/>
      <c r="GI61" s="36"/>
      <c r="GJ61" s="36"/>
    </row>
    <row r="62" spans="2:192" ht="12.75" customHeight="1">
      <c r="B62" s="183">
        <f>IF(B25="","",B25)</f>
        <v>44111</v>
      </c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345" t="s">
        <v>56</v>
      </c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375"/>
      <c r="AP62" s="376"/>
      <c r="AQ62" s="376"/>
      <c r="AR62" s="376"/>
      <c r="AS62" s="376"/>
      <c r="AT62" s="376"/>
      <c r="AU62" s="376"/>
      <c r="AV62" s="376"/>
      <c r="AW62" s="376"/>
      <c r="AX62" s="376"/>
      <c r="AY62" s="376"/>
      <c r="AZ62" s="376"/>
      <c r="BA62" s="376"/>
      <c r="BB62" s="376"/>
      <c r="BC62" s="376"/>
      <c r="BD62" s="376"/>
      <c r="BE62" s="376"/>
      <c r="BF62" s="376"/>
      <c r="BG62" s="376"/>
      <c r="BH62" s="376"/>
      <c r="BI62" s="376"/>
      <c r="BJ62" s="277">
        <f>AR25</f>
        <v>30</v>
      </c>
      <c r="BK62" s="277"/>
      <c r="BL62" s="277"/>
      <c r="BM62" s="277"/>
      <c r="BN62" s="277"/>
      <c r="BO62" s="277"/>
      <c r="BP62" s="277"/>
      <c r="BQ62" s="277"/>
      <c r="BR62" s="277"/>
      <c r="BS62" s="277"/>
      <c r="BT62" s="277"/>
      <c r="BU62" s="277"/>
      <c r="BV62" s="189">
        <f t="shared" si="15"/>
        <v>30</v>
      </c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90">
        <v>0</v>
      </c>
      <c r="CH62" s="190"/>
      <c r="CI62" s="190"/>
      <c r="CJ62" s="190"/>
      <c r="CK62" s="190"/>
      <c r="CL62" s="190"/>
      <c r="CM62" s="190"/>
      <c r="CN62" s="190"/>
      <c r="CO62" s="190"/>
      <c r="CP62" s="190"/>
      <c r="CQ62" s="190"/>
      <c r="CR62" s="245"/>
      <c r="CS62" s="246"/>
      <c r="CT62" s="246"/>
      <c r="CU62" s="246"/>
      <c r="CV62" s="246"/>
      <c r="CW62" s="246"/>
      <c r="CX62" s="246"/>
      <c r="CY62" s="246"/>
      <c r="CZ62" s="246"/>
      <c r="DA62" s="246"/>
      <c r="DB62" s="246"/>
      <c r="DC62" s="246"/>
      <c r="DD62" s="246"/>
      <c r="DE62" s="246"/>
      <c r="DF62" s="246"/>
      <c r="DG62" s="246"/>
      <c r="DH62" s="246"/>
      <c r="DI62" s="246"/>
      <c r="DJ62" s="246"/>
      <c r="DK62" s="246"/>
      <c r="DL62" s="246"/>
      <c r="DM62" s="246"/>
      <c r="DN62" s="246"/>
      <c r="DO62" s="246"/>
      <c r="DP62" s="246"/>
      <c r="DQ62" s="246"/>
      <c r="DR62" s="246"/>
      <c r="DS62" s="246"/>
      <c r="DT62" s="246"/>
      <c r="DU62" s="246"/>
      <c r="DV62" s="246"/>
      <c r="DW62" s="246"/>
      <c r="DX62" s="246"/>
      <c r="DY62" s="246"/>
      <c r="DZ62" s="246"/>
      <c r="EA62" s="246"/>
      <c r="EB62" s="246"/>
      <c r="EC62" s="246"/>
      <c r="ED62" s="246"/>
      <c r="EE62" s="246"/>
      <c r="EF62" s="246"/>
      <c r="EG62" s="246"/>
      <c r="EH62" s="246"/>
      <c r="EI62" s="246"/>
      <c r="EJ62" s="246"/>
      <c r="EK62" s="246"/>
      <c r="EL62" s="246"/>
      <c r="EM62" s="246"/>
      <c r="EN62" s="246"/>
      <c r="EO62" s="246"/>
      <c r="EP62" s="246"/>
      <c r="EQ62" s="246"/>
      <c r="ER62" s="246"/>
      <c r="ES62" s="246"/>
      <c r="ET62" s="246"/>
      <c r="EU62" s="246"/>
      <c r="EV62" s="246"/>
      <c r="EW62" s="246"/>
      <c r="EX62" s="246"/>
      <c r="EY62" s="246"/>
      <c r="EZ62" s="246"/>
      <c r="FA62" s="246"/>
      <c r="FB62" s="246"/>
      <c r="FC62" s="246"/>
      <c r="FD62" s="246"/>
      <c r="FE62" s="246"/>
      <c r="FF62" s="246"/>
      <c r="FG62" s="246"/>
      <c r="GB62" s="36"/>
      <c r="GC62" s="36"/>
      <c r="GD62" s="36"/>
      <c r="GE62" s="36"/>
      <c r="GF62" s="36"/>
      <c r="GG62" s="36"/>
      <c r="GH62" s="36"/>
      <c r="GI62" s="36"/>
      <c r="GJ62" s="36"/>
    </row>
    <row r="63" spans="2:192" ht="12.75" customHeight="1">
      <c r="B63" s="183">
        <f>IF(B26="","",B26)</f>
        <v>44112</v>
      </c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345" t="s">
        <v>56</v>
      </c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375"/>
      <c r="AP63" s="376"/>
      <c r="AQ63" s="376"/>
      <c r="AR63" s="376"/>
      <c r="AS63" s="376"/>
      <c r="AT63" s="376"/>
      <c r="AU63" s="376"/>
      <c r="AV63" s="376"/>
      <c r="AW63" s="376"/>
      <c r="AX63" s="376"/>
      <c r="AY63" s="376"/>
      <c r="AZ63" s="376"/>
      <c r="BA63" s="376"/>
      <c r="BB63" s="376"/>
      <c r="BC63" s="376"/>
      <c r="BD63" s="376"/>
      <c r="BE63" s="376"/>
      <c r="BF63" s="376"/>
      <c r="BG63" s="376"/>
      <c r="BH63" s="376"/>
      <c r="BI63" s="376"/>
      <c r="BJ63" s="277">
        <f>AR26</f>
        <v>30</v>
      </c>
      <c r="BK63" s="277"/>
      <c r="BL63" s="277"/>
      <c r="BM63" s="277"/>
      <c r="BN63" s="277"/>
      <c r="BO63" s="277"/>
      <c r="BP63" s="277"/>
      <c r="BQ63" s="277"/>
      <c r="BR63" s="277"/>
      <c r="BS63" s="277"/>
      <c r="BT63" s="277"/>
      <c r="BU63" s="277"/>
      <c r="BV63" s="189">
        <f t="shared" si="15"/>
        <v>30</v>
      </c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90">
        <v>0</v>
      </c>
      <c r="CH63" s="190"/>
      <c r="CI63" s="190"/>
      <c r="CJ63" s="190"/>
      <c r="CK63" s="190"/>
      <c r="CL63" s="190"/>
      <c r="CM63" s="190"/>
      <c r="CN63" s="190"/>
      <c r="CO63" s="190"/>
      <c r="CP63" s="190"/>
      <c r="CQ63" s="190"/>
      <c r="CR63" s="245"/>
      <c r="CS63" s="246"/>
      <c r="CT63" s="246"/>
      <c r="CU63" s="246"/>
      <c r="CV63" s="246"/>
      <c r="CW63" s="246"/>
      <c r="CX63" s="246"/>
      <c r="CY63" s="246"/>
      <c r="CZ63" s="246"/>
      <c r="DA63" s="246"/>
      <c r="DB63" s="246"/>
      <c r="DC63" s="246"/>
      <c r="DD63" s="246"/>
      <c r="DE63" s="246"/>
      <c r="DF63" s="246"/>
      <c r="DG63" s="246"/>
      <c r="DH63" s="246"/>
      <c r="DI63" s="246"/>
      <c r="DJ63" s="246"/>
      <c r="DK63" s="246"/>
      <c r="DL63" s="246"/>
      <c r="DM63" s="246"/>
      <c r="DN63" s="246"/>
      <c r="DO63" s="246"/>
      <c r="DP63" s="246"/>
      <c r="DQ63" s="246"/>
      <c r="DR63" s="246"/>
      <c r="DS63" s="246"/>
      <c r="DT63" s="246"/>
      <c r="DU63" s="246"/>
      <c r="DV63" s="246"/>
      <c r="DW63" s="246"/>
      <c r="DX63" s="246"/>
      <c r="DY63" s="246"/>
      <c r="DZ63" s="246"/>
      <c r="EA63" s="246"/>
      <c r="EB63" s="246"/>
      <c r="EC63" s="246"/>
      <c r="ED63" s="246"/>
      <c r="EE63" s="246"/>
      <c r="EF63" s="246"/>
      <c r="EG63" s="246"/>
      <c r="EH63" s="246"/>
      <c r="EI63" s="246"/>
      <c r="EJ63" s="246"/>
      <c r="EK63" s="246"/>
      <c r="EL63" s="246"/>
      <c r="EM63" s="246"/>
      <c r="EN63" s="246"/>
      <c r="EO63" s="246"/>
      <c r="EP63" s="246"/>
      <c r="EQ63" s="246"/>
      <c r="ER63" s="246"/>
      <c r="ES63" s="246"/>
      <c r="ET63" s="246"/>
      <c r="EU63" s="246"/>
      <c r="EV63" s="246"/>
      <c r="EW63" s="246"/>
      <c r="EX63" s="246"/>
      <c r="EY63" s="246"/>
      <c r="EZ63" s="246"/>
      <c r="FA63" s="246"/>
      <c r="FB63" s="246"/>
      <c r="FC63" s="246"/>
      <c r="FD63" s="246"/>
      <c r="FE63" s="246"/>
      <c r="FF63" s="246"/>
      <c r="FG63" s="246"/>
      <c r="GB63" s="36"/>
      <c r="GC63" s="36"/>
      <c r="GD63" s="36"/>
      <c r="GE63" s="36"/>
      <c r="GF63" s="36"/>
      <c r="GG63" s="36"/>
      <c r="GH63" s="36"/>
      <c r="GI63" s="36"/>
      <c r="GJ63" s="36"/>
    </row>
    <row r="64" spans="2:192" ht="12.75" customHeight="1">
      <c r="B64" s="183">
        <f>IF(B27="","",B27)</f>
        <v>44117</v>
      </c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345" t="s">
        <v>56</v>
      </c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373"/>
      <c r="AP64" s="373"/>
      <c r="AQ64" s="373"/>
      <c r="AR64" s="373"/>
      <c r="AS64" s="373"/>
      <c r="AT64" s="373"/>
      <c r="AU64" s="373"/>
      <c r="AV64" s="373"/>
      <c r="AW64" s="373"/>
      <c r="AX64" s="373"/>
      <c r="AY64" s="373"/>
      <c r="AZ64" s="373"/>
      <c r="BA64" s="373"/>
      <c r="BB64" s="373"/>
      <c r="BC64" s="373"/>
      <c r="BD64" s="373"/>
      <c r="BE64" s="373"/>
      <c r="BF64" s="373"/>
      <c r="BG64" s="373"/>
      <c r="BH64" s="373"/>
      <c r="BI64" s="373"/>
      <c r="BJ64" s="277">
        <f>AR27</f>
        <v>30</v>
      </c>
      <c r="BK64" s="277"/>
      <c r="BL64" s="277"/>
      <c r="BM64" s="277"/>
      <c r="BN64" s="277"/>
      <c r="BO64" s="277"/>
      <c r="BP64" s="277"/>
      <c r="BQ64" s="277"/>
      <c r="BR64" s="277"/>
      <c r="BS64" s="277"/>
      <c r="BT64" s="277"/>
      <c r="BU64" s="277"/>
      <c r="BV64" s="189">
        <f t="shared" si="15"/>
        <v>30</v>
      </c>
      <c r="BW64" s="189"/>
      <c r="BX64" s="189"/>
      <c r="BY64" s="189"/>
      <c r="BZ64" s="189"/>
      <c r="CA64" s="189"/>
      <c r="CB64" s="189"/>
      <c r="CC64" s="189"/>
      <c r="CD64" s="189"/>
      <c r="CE64" s="189"/>
      <c r="CF64" s="189"/>
      <c r="CG64" s="190">
        <v>0</v>
      </c>
      <c r="CH64" s="190"/>
      <c r="CI64" s="190"/>
      <c r="CJ64" s="190"/>
      <c r="CK64" s="190"/>
      <c r="CL64" s="190"/>
      <c r="CM64" s="190"/>
      <c r="CN64" s="190"/>
      <c r="CO64" s="190"/>
      <c r="CP64" s="190"/>
      <c r="CQ64" s="190"/>
      <c r="CR64" s="245"/>
      <c r="CS64" s="246"/>
      <c r="CT64" s="246"/>
      <c r="CU64" s="246"/>
      <c r="CV64" s="246"/>
      <c r="CW64" s="246"/>
      <c r="CX64" s="246"/>
      <c r="CY64" s="246"/>
      <c r="CZ64" s="246"/>
      <c r="DA64" s="246"/>
      <c r="DB64" s="246"/>
      <c r="DC64" s="246"/>
      <c r="DD64" s="246"/>
      <c r="DE64" s="246"/>
      <c r="DF64" s="246"/>
      <c r="DG64" s="246"/>
      <c r="DH64" s="246"/>
      <c r="DI64" s="246"/>
      <c r="DJ64" s="246"/>
      <c r="DK64" s="246"/>
      <c r="DL64" s="246"/>
      <c r="DM64" s="246"/>
      <c r="DN64" s="246"/>
      <c r="DO64" s="246"/>
      <c r="DP64" s="246"/>
      <c r="DQ64" s="246"/>
      <c r="DR64" s="246"/>
      <c r="DS64" s="246"/>
      <c r="DT64" s="246"/>
      <c r="DU64" s="246"/>
      <c r="DV64" s="246"/>
      <c r="DW64" s="246"/>
      <c r="DX64" s="246"/>
      <c r="DY64" s="246"/>
      <c r="DZ64" s="246"/>
      <c r="EA64" s="246"/>
      <c r="EB64" s="246"/>
      <c r="EC64" s="246"/>
      <c r="ED64" s="246"/>
      <c r="EE64" s="246"/>
      <c r="EF64" s="246"/>
      <c r="EG64" s="246"/>
      <c r="EH64" s="246"/>
      <c r="EI64" s="246"/>
      <c r="EJ64" s="246"/>
      <c r="EK64" s="246"/>
      <c r="EL64" s="246"/>
      <c r="EM64" s="246"/>
      <c r="EN64" s="246"/>
      <c r="EO64" s="246"/>
      <c r="EP64" s="246"/>
      <c r="EQ64" s="246"/>
      <c r="ER64" s="246"/>
      <c r="ES64" s="246"/>
      <c r="ET64" s="246"/>
      <c r="EU64" s="246"/>
      <c r="EV64" s="246"/>
      <c r="EW64" s="246"/>
      <c r="EX64" s="246"/>
      <c r="EY64" s="246"/>
      <c r="EZ64" s="246"/>
      <c r="FA64" s="246"/>
      <c r="FB64" s="246"/>
      <c r="FC64" s="246"/>
      <c r="FD64" s="246"/>
      <c r="FE64" s="246"/>
      <c r="FF64" s="246"/>
      <c r="FG64" s="246"/>
      <c r="GB64" s="36"/>
      <c r="GC64" s="36"/>
      <c r="GD64" s="36"/>
      <c r="GE64" s="36"/>
      <c r="GF64" s="36"/>
      <c r="GG64" s="36"/>
      <c r="GH64" s="36"/>
      <c r="GI64" s="36"/>
      <c r="GJ64" s="36"/>
    </row>
    <row r="65" spans="2:192" ht="12.75" customHeight="1">
      <c r="B65" s="183">
        <f>IF(B28="","",B28)</f>
        <v>44118</v>
      </c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345" t="s">
        <v>56</v>
      </c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373"/>
      <c r="AP65" s="373"/>
      <c r="AQ65" s="373"/>
      <c r="AR65" s="373"/>
      <c r="AS65" s="373"/>
      <c r="AT65" s="373"/>
      <c r="AU65" s="373"/>
      <c r="AV65" s="373"/>
      <c r="AW65" s="373"/>
      <c r="AX65" s="373"/>
      <c r="AY65" s="373"/>
      <c r="AZ65" s="373"/>
      <c r="BA65" s="373"/>
      <c r="BB65" s="373"/>
      <c r="BC65" s="373"/>
      <c r="BD65" s="373"/>
      <c r="BE65" s="373"/>
      <c r="BF65" s="373"/>
      <c r="BG65" s="373"/>
      <c r="BH65" s="373"/>
      <c r="BI65" s="373"/>
      <c r="BJ65" s="277">
        <f>AR28</f>
        <v>30</v>
      </c>
      <c r="BK65" s="277"/>
      <c r="BL65" s="277"/>
      <c r="BM65" s="277"/>
      <c r="BN65" s="277"/>
      <c r="BO65" s="277"/>
      <c r="BP65" s="277"/>
      <c r="BQ65" s="277"/>
      <c r="BR65" s="277"/>
      <c r="BS65" s="277"/>
      <c r="BT65" s="277"/>
      <c r="BU65" s="277"/>
      <c r="BV65" s="189">
        <f t="shared" si="15"/>
        <v>30</v>
      </c>
      <c r="BW65" s="189"/>
      <c r="BX65" s="189"/>
      <c r="BY65" s="189"/>
      <c r="BZ65" s="189"/>
      <c r="CA65" s="189"/>
      <c r="CB65" s="189"/>
      <c r="CC65" s="189"/>
      <c r="CD65" s="189"/>
      <c r="CE65" s="189"/>
      <c r="CF65" s="189"/>
      <c r="CG65" s="190">
        <v>0</v>
      </c>
      <c r="CH65" s="190"/>
      <c r="CI65" s="190"/>
      <c r="CJ65" s="190"/>
      <c r="CK65" s="190"/>
      <c r="CL65" s="190"/>
      <c r="CM65" s="190"/>
      <c r="CN65" s="190"/>
      <c r="CO65" s="190"/>
      <c r="CP65" s="190"/>
      <c r="CQ65" s="190"/>
      <c r="CR65" s="245"/>
      <c r="CS65" s="246"/>
      <c r="CT65" s="246"/>
      <c r="CU65" s="246"/>
      <c r="CV65" s="246"/>
      <c r="CW65" s="246"/>
      <c r="CX65" s="246"/>
      <c r="CY65" s="246"/>
      <c r="CZ65" s="246"/>
      <c r="DA65" s="246"/>
      <c r="DB65" s="246"/>
      <c r="DC65" s="246"/>
      <c r="DD65" s="246"/>
      <c r="DE65" s="246"/>
      <c r="DF65" s="246"/>
      <c r="DG65" s="246"/>
      <c r="DH65" s="246"/>
      <c r="DI65" s="246"/>
      <c r="DJ65" s="246"/>
      <c r="DK65" s="246"/>
      <c r="DL65" s="246"/>
      <c r="DM65" s="246"/>
      <c r="DN65" s="246"/>
      <c r="DO65" s="246"/>
      <c r="DP65" s="246"/>
      <c r="DQ65" s="246"/>
      <c r="DR65" s="246"/>
      <c r="DS65" s="246"/>
      <c r="DT65" s="246"/>
      <c r="DU65" s="246"/>
      <c r="DV65" s="246"/>
      <c r="DW65" s="246"/>
      <c r="DX65" s="246"/>
      <c r="DY65" s="246"/>
      <c r="DZ65" s="246"/>
      <c r="EA65" s="246"/>
      <c r="EB65" s="246"/>
      <c r="EC65" s="246"/>
      <c r="ED65" s="246"/>
      <c r="EE65" s="246"/>
      <c r="EF65" s="246"/>
      <c r="EG65" s="246"/>
      <c r="EH65" s="246"/>
      <c r="EI65" s="246"/>
      <c r="EJ65" s="246"/>
      <c r="EK65" s="246"/>
      <c r="EL65" s="246"/>
      <c r="EM65" s="246"/>
      <c r="EN65" s="246"/>
      <c r="EO65" s="246"/>
      <c r="EP65" s="246"/>
      <c r="EQ65" s="246"/>
      <c r="ER65" s="246"/>
      <c r="ES65" s="246"/>
      <c r="ET65" s="246"/>
      <c r="EU65" s="246"/>
      <c r="EV65" s="246"/>
      <c r="EW65" s="246"/>
      <c r="EX65" s="246"/>
      <c r="EY65" s="246"/>
      <c r="EZ65" s="246"/>
      <c r="FA65" s="246"/>
      <c r="FB65" s="246"/>
      <c r="FC65" s="246"/>
      <c r="FD65" s="246"/>
      <c r="FE65" s="246"/>
      <c r="FF65" s="246"/>
      <c r="FG65" s="246"/>
      <c r="GB65" s="36"/>
      <c r="GC65" s="36"/>
      <c r="GD65" s="36"/>
      <c r="GE65" s="36"/>
      <c r="GF65" s="36"/>
      <c r="GG65" s="36"/>
      <c r="GH65" s="36"/>
      <c r="GI65" s="36"/>
      <c r="GJ65" s="36"/>
    </row>
    <row r="66" spans="2:192" ht="12.75" customHeight="1">
      <c r="B66" s="183">
        <f>IF(B29="","",B29)</f>
        <v>44119</v>
      </c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345" t="s">
        <v>56</v>
      </c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373"/>
      <c r="AP66" s="373"/>
      <c r="AQ66" s="373"/>
      <c r="AR66" s="373"/>
      <c r="AS66" s="373"/>
      <c r="AT66" s="373"/>
      <c r="AU66" s="373"/>
      <c r="AV66" s="373"/>
      <c r="AW66" s="373"/>
      <c r="AX66" s="373"/>
      <c r="AY66" s="373"/>
      <c r="AZ66" s="373"/>
      <c r="BA66" s="373"/>
      <c r="BB66" s="373"/>
      <c r="BC66" s="373"/>
      <c r="BD66" s="373"/>
      <c r="BE66" s="373"/>
      <c r="BF66" s="373"/>
      <c r="BG66" s="373"/>
      <c r="BH66" s="373"/>
      <c r="BI66" s="373"/>
      <c r="BJ66" s="277">
        <f>AR29</f>
        <v>30</v>
      </c>
      <c r="BK66" s="277"/>
      <c r="BL66" s="277"/>
      <c r="BM66" s="277"/>
      <c r="BN66" s="277"/>
      <c r="BO66" s="277"/>
      <c r="BP66" s="277"/>
      <c r="BQ66" s="277"/>
      <c r="BR66" s="277"/>
      <c r="BS66" s="277"/>
      <c r="BT66" s="277"/>
      <c r="BU66" s="277"/>
      <c r="BV66" s="189">
        <f t="shared" si="15"/>
        <v>30</v>
      </c>
      <c r="BW66" s="189"/>
      <c r="BX66" s="189"/>
      <c r="BY66" s="189"/>
      <c r="BZ66" s="189"/>
      <c r="CA66" s="189"/>
      <c r="CB66" s="189"/>
      <c r="CC66" s="189"/>
      <c r="CD66" s="189"/>
      <c r="CE66" s="189"/>
      <c r="CF66" s="189"/>
      <c r="CG66" s="190">
        <v>0</v>
      </c>
      <c r="CH66" s="190"/>
      <c r="CI66" s="190"/>
      <c r="CJ66" s="190"/>
      <c r="CK66" s="190"/>
      <c r="CL66" s="190"/>
      <c r="CM66" s="190"/>
      <c r="CN66" s="190"/>
      <c r="CO66" s="190"/>
      <c r="CP66" s="190"/>
      <c r="CQ66" s="190"/>
      <c r="CR66" s="245"/>
      <c r="CS66" s="246"/>
      <c r="CT66" s="246"/>
      <c r="CU66" s="246"/>
      <c r="CV66" s="246"/>
      <c r="CW66" s="246"/>
      <c r="CX66" s="246"/>
      <c r="CY66" s="246"/>
      <c r="CZ66" s="246"/>
      <c r="DA66" s="246"/>
      <c r="DB66" s="246"/>
      <c r="DC66" s="246"/>
      <c r="DD66" s="246"/>
      <c r="DE66" s="246"/>
      <c r="DF66" s="246"/>
      <c r="DG66" s="246"/>
      <c r="DH66" s="246"/>
      <c r="DI66" s="246"/>
      <c r="DJ66" s="246"/>
      <c r="DK66" s="246"/>
      <c r="DL66" s="246"/>
      <c r="DM66" s="246"/>
      <c r="DN66" s="246"/>
      <c r="DO66" s="246"/>
      <c r="DP66" s="246"/>
      <c r="DQ66" s="246"/>
      <c r="DR66" s="246"/>
      <c r="DS66" s="246"/>
      <c r="DT66" s="246"/>
      <c r="DU66" s="246"/>
      <c r="DV66" s="246"/>
      <c r="DW66" s="246"/>
      <c r="DX66" s="246"/>
      <c r="DY66" s="246"/>
      <c r="DZ66" s="246"/>
      <c r="EA66" s="246"/>
      <c r="EB66" s="246"/>
      <c r="EC66" s="246"/>
      <c r="ED66" s="246"/>
      <c r="EE66" s="246"/>
      <c r="EF66" s="246"/>
      <c r="EG66" s="246"/>
      <c r="EH66" s="246"/>
      <c r="EI66" s="246"/>
      <c r="EJ66" s="246"/>
      <c r="EK66" s="246"/>
      <c r="EL66" s="246"/>
      <c r="EM66" s="246"/>
      <c r="EN66" s="246"/>
      <c r="EO66" s="246"/>
      <c r="EP66" s="246"/>
      <c r="EQ66" s="246"/>
      <c r="ER66" s="246"/>
      <c r="ES66" s="246"/>
      <c r="ET66" s="246"/>
      <c r="EU66" s="246"/>
      <c r="EV66" s="246"/>
      <c r="EW66" s="246"/>
      <c r="EX66" s="246"/>
      <c r="EY66" s="246"/>
      <c r="EZ66" s="246"/>
      <c r="FA66" s="246"/>
      <c r="FB66" s="246"/>
      <c r="FC66" s="246"/>
      <c r="FD66" s="246"/>
      <c r="FE66" s="246"/>
      <c r="FF66" s="246"/>
      <c r="FG66" s="246"/>
      <c r="GB66" s="36"/>
      <c r="GC66" s="36"/>
      <c r="GD66" s="36"/>
      <c r="GE66" s="36"/>
      <c r="GF66" s="36"/>
      <c r="GG66" s="36"/>
      <c r="GH66" s="36"/>
      <c r="GI66" s="36"/>
      <c r="GJ66" s="36"/>
    </row>
    <row r="67" spans="2:192" ht="12.75" customHeight="1">
      <c r="B67" s="183">
        <f>IF(B30="","",B30)</f>
        <v>44120</v>
      </c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345" t="s">
        <v>56</v>
      </c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372"/>
      <c r="AP67" s="368"/>
      <c r="AQ67" s="368"/>
      <c r="AR67" s="368"/>
      <c r="AS67" s="368"/>
      <c r="AT67" s="368"/>
      <c r="AU67" s="368"/>
      <c r="AV67" s="368"/>
      <c r="AW67" s="368"/>
      <c r="AX67" s="368"/>
      <c r="AY67" s="368"/>
      <c r="AZ67" s="368"/>
      <c r="BA67" s="368"/>
      <c r="BB67" s="368"/>
      <c r="BC67" s="368"/>
      <c r="BD67" s="368"/>
      <c r="BE67" s="368"/>
      <c r="BF67" s="368"/>
      <c r="BG67" s="368"/>
      <c r="BH67" s="368"/>
      <c r="BI67" s="369"/>
      <c r="BJ67" s="277">
        <f>AR30</f>
        <v>30</v>
      </c>
      <c r="BK67" s="277"/>
      <c r="BL67" s="277"/>
      <c r="BM67" s="277"/>
      <c r="BN67" s="277"/>
      <c r="BO67" s="277"/>
      <c r="BP67" s="277"/>
      <c r="BQ67" s="277"/>
      <c r="BR67" s="277"/>
      <c r="BS67" s="277"/>
      <c r="BT67" s="277"/>
      <c r="BU67" s="277"/>
      <c r="BV67" s="189">
        <f t="shared" si="15"/>
        <v>30</v>
      </c>
      <c r="BW67" s="189"/>
      <c r="BX67" s="189"/>
      <c r="BY67" s="189"/>
      <c r="BZ67" s="189"/>
      <c r="CA67" s="189"/>
      <c r="CB67" s="189"/>
      <c r="CC67" s="189"/>
      <c r="CD67" s="189"/>
      <c r="CE67" s="189"/>
      <c r="CF67" s="189"/>
      <c r="CG67" s="190">
        <v>0</v>
      </c>
      <c r="CH67" s="190"/>
      <c r="CI67" s="190"/>
      <c r="CJ67" s="190"/>
      <c r="CK67" s="190"/>
      <c r="CL67" s="190"/>
      <c r="CM67" s="190"/>
      <c r="CN67" s="190"/>
      <c r="CO67" s="190"/>
      <c r="CP67" s="190"/>
      <c r="CQ67" s="190"/>
      <c r="CR67" s="245"/>
      <c r="CS67" s="246"/>
      <c r="CT67" s="246"/>
      <c r="CU67" s="246"/>
      <c r="CV67" s="246"/>
      <c r="CW67" s="246"/>
      <c r="CX67" s="246"/>
      <c r="CY67" s="246"/>
      <c r="CZ67" s="246"/>
      <c r="DA67" s="246"/>
      <c r="DB67" s="246"/>
      <c r="DC67" s="246"/>
      <c r="DD67" s="246"/>
      <c r="DE67" s="246"/>
      <c r="DF67" s="246"/>
      <c r="DG67" s="246"/>
      <c r="DH67" s="246"/>
      <c r="DI67" s="246"/>
      <c r="DJ67" s="246"/>
      <c r="DK67" s="246"/>
      <c r="DL67" s="246"/>
      <c r="DM67" s="246"/>
      <c r="DN67" s="246"/>
      <c r="DO67" s="246"/>
      <c r="DP67" s="246"/>
      <c r="DQ67" s="246"/>
      <c r="DR67" s="246"/>
      <c r="DS67" s="246"/>
      <c r="DT67" s="246"/>
      <c r="DU67" s="246"/>
      <c r="DV67" s="246"/>
      <c r="DW67" s="246"/>
      <c r="DX67" s="246"/>
      <c r="DY67" s="246"/>
      <c r="DZ67" s="246"/>
      <c r="EA67" s="246"/>
      <c r="EB67" s="246"/>
      <c r="EC67" s="246"/>
      <c r="ED67" s="246"/>
      <c r="EE67" s="246"/>
      <c r="EF67" s="246"/>
      <c r="EG67" s="246"/>
      <c r="EH67" s="246"/>
      <c r="EI67" s="246"/>
      <c r="EJ67" s="246"/>
      <c r="EK67" s="246"/>
      <c r="EL67" s="246"/>
      <c r="EM67" s="246"/>
      <c r="EN67" s="246"/>
      <c r="EO67" s="246"/>
      <c r="EP67" s="246"/>
      <c r="EQ67" s="246"/>
      <c r="ER67" s="185" t="s">
        <v>75</v>
      </c>
      <c r="ES67" s="185"/>
      <c r="ET67" s="185"/>
      <c r="EU67" s="185"/>
      <c r="EV67" s="185"/>
      <c r="EW67" s="185"/>
      <c r="EX67" s="185"/>
      <c r="EY67" s="185"/>
      <c r="EZ67" s="185"/>
      <c r="FA67" s="185"/>
      <c r="FB67" s="185"/>
      <c r="FC67" s="185"/>
      <c r="FD67" s="185"/>
      <c r="FE67" s="185"/>
      <c r="FF67" s="185"/>
      <c r="FG67" s="185"/>
      <c r="GB67" s="36"/>
      <c r="GC67" s="36"/>
      <c r="GD67" s="36"/>
      <c r="GE67" s="36"/>
      <c r="GF67" s="36"/>
      <c r="GG67" s="36"/>
      <c r="GH67" s="36"/>
      <c r="GI67" s="36"/>
      <c r="GJ67" s="36"/>
    </row>
    <row r="68" spans="2:192" ht="12.75" customHeight="1">
      <c r="B68" s="183">
        <f>IF(B31="","",B31)</f>
        <v>44123</v>
      </c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345" t="s">
        <v>56</v>
      </c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372"/>
      <c r="AP68" s="368"/>
      <c r="AQ68" s="368"/>
      <c r="AR68" s="368"/>
      <c r="AS68" s="368"/>
      <c r="AT68" s="368"/>
      <c r="AU68" s="368"/>
      <c r="AV68" s="368"/>
      <c r="AW68" s="368"/>
      <c r="AX68" s="368"/>
      <c r="AY68" s="368"/>
      <c r="AZ68" s="368"/>
      <c r="BA68" s="368"/>
      <c r="BB68" s="368"/>
      <c r="BC68" s="368"/>
      <c r="BD68" s="368"/>
      <c r="BE68" s="368"/>
      <c r="BF68" s="368"/>
      <c r="BG68" s="368"/>
      <c r="BH68" s="368"/>
      <c r="BI68" s="369"/>
      <c r="BJ68" s="277">
        <f>AR31</f>
        <v>30</v>
      </c>
      <c r="BK68" s="277"/>
      <c r="BL68" s="277"/>
      <c r="BM68" s="277"/>
      <c r="BN68" s="277"/>
      <c r="BO68" s="277"/>
      <c r="BP68" s="277"/>
      <c r="BQ68" s="277"/>
      <c r="BR68" s="277"/>
      <c r="BS68" s="277"/>
      <c r="BT68" s="277"/>
      <c r="BU68" s="277"/>
      <c r="BV68" s="189">
        <f t="shared" si="15"/>
        <v>30</v>
      </c>
      <c r="BW68" s="189"/>
      <c r="BX68" s="189"/>
      <c r="BY68" s="189"/>
      <c r="BZ68" s="189"/>
      <c r="CA68" s="189"/>
      <c r="CB68" s="189"/>
      <c r="CC68" s="189"/>
      <c r="CD68" s="189"/>
      <c r="CE68" s="189"/>
      <c r="CF68" s="189"/>
      <c r="CG68" s="190">
        <v>0</v>
      </c>
      <c r="CH68" s="190"/>
      <c r="CI68" s="190"/>
      <c r="CJ68" s="190"/>
      <c r="CK68" s="190"/>
      <c r="CL68" s="190"/>
      <c r="CM68" s="190"/>
      <c r="CN68" s="190"/>
      <c r="CO68" s="190"/>
      <c r="CP68" s="190"/>
      <c r="CQ68" s="190"/>
      <c r="CR68" s="184" t="s">
        <v>75</v>
      </c>
      <c r="CS68" s="185"/>
      <c r="CT68" s="185"/>
      <c r="CU68" s="185"/>
      <c r="CV68" s="185"/>
      <c r="CW68" s="185"/>
      <c r="CX68" s="185"/>
      <c r="CY68" s="185"/>
      <c r="CZ68" s="185"/>
      <c r="DA68" s="185"/>
      <c r="DB68" s="185"/>
      <c r="DC68" s="185"/>
      <c r="DD68" s="185"/>
      <c r="DE68" s="185"/>
      <c r="DF68" s="185"/>
      <c r="DG68" s="185"/>
      <c r="DH68" s="185"/>
      <c r="DI68" s="185"/>
      <c r="DJ68" s="185"/>
      <c r="DK68" s="185"/>
      <c r="DL68" s="185"/>
      <c r="DM68" s="185"/>
      <c r="DN68" s="185"/>
      <c r="DO68" s="185"/>
      <c r="DP68" s="185"/>
      <c r="DQ68" s="185"/>
      <c r="DR68" s="185"/>
      <c r="DS68" s="185"/>
      <c r="DT68" s="185"/>
      <c r="DU68" s="185"/>
      <c r="DV68" s="185"/>
      <c r="DW68" s="185"/>
      <c r="DX68" s="185"/>
      <c r="DY68" s="185"/>
      <c r="DZ68" s="185"/>
      <c r="EA68" s="185"/>
      <c r="EB68" s="185"/>
      <c r="EC68" s="185"/>
      <c r="ED68" s="185"/>
      <c r="EE68" s="185"/>
      <c r="EF68" s="185"/>
      <c r="EG68" s="185"/>
      <c r="EH68" s="185"/>
      <c r="EI68" s="185"/>
      <c r="EJ68" s="185"/>
      <c r="EK68" s="185"/>
      <c r="EL68" s="185"/>
      <c r="EM68" s="185"/>
      <c r="EN68" s="185"/>
      <c r="EO68" s="185"/>
      <c r="EP68" s="185"/>
      <c r="EQ68" s="185"/>
      <c r="ER68" s="185" t="s">
        <v>75</v>
      </c>
      <c r="ES68" s="185"/>
      <c r="ET68" s="185"/>
      <c r="EU68" s="185"/>
      <c r="EV68" s="185"/>
      <c r="EW68" s="185"/>
      <c r="EX68" s="185"/>
      <c r="EY68" s="185"/>
      <c r="EZ68" s="185"/>
      <c r="FA68" s="185"/>
      <c r="FB68" s="185"/>
      <c r="FC68" s="185"/>
      <c r="FD68" s="185"/>
      <c r="FE68" s="185"/>
      <c r="FF68" s="185"/>
      <c r="FG68" s="185"/>
      <c r="GB68" s="36"/>
      <c r="GC68" s="36"/>
      <c r="GD68" s="36"/>
      <c r="GE68" s="36"/>
      <c r="GF68" s="36"/>
      <c r="GG68" s="36"/>
      <c r="GH68" s="36"/>
      <c r="GI68" s="36"/>
      <c r="GJ68" s="36"/>
    </row>
    <row r="69" spans="2:192" ht="12.75" customHeight="1">
      <c r="B69" s="183">
        <f>IF(B32="","",B32)</f>
        <v>44124</v>
      </c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345" t="s">
        <v>56</v>
      </c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372"/>
      <c r="AP69" s="368"/>
      <c r="AQ69" s="368"/>
      <c r="AR69" s="368"/>
      <c r="AS69" s="368"/>
      <c r="AT69" s="368"/>
      <c r="AU69" s="368"/>
      <c r="AV69" s="368"/>
      <c r="AW69" s="368"/>
      <c r="AX69" s="368"/>
      <c r="AY69" s="368"/>
      <c r="AZ69" s="368"/>
      <c r="BA69" s="368"/>
      <c r="BB69" s="368"/>
      <c r="BC69" s="368"/>
      <c r="BD69" s="368"/>
      <c r="BE69" s="368"/>
      <c r="BF69" s="368"/>
      <c r="BG69" s="368"/>
      <c r="BH69" s="368"/>
      <c r="BI69" s="369"/>
      <c r="BJ69" s="277">
        <f>AR32</f>
        <v>30</v>
      </c>
      <c r="BK69" s="277"/>
      <c r="BL69" s="277"/>
      <c r="BM69" s="277"/>
      <c r="BN69" s="277"/>
      <c r="BO69" s="277"/>
      <c r="BP69" s="277"/>
      <c r="BQ69" s="277"/>
      <c r="BR69" s="277"/>
      <c r="BS69" s="277"/>
      <c r="BT69" s="277"/>
      <c r="BU69" s="277"/>
      <c r="BV69" s="189">
        <f t="shared" si="15"/>
        <v>30</v>
      </c>
      <c r="BW69" s="189"/>
      <c r="BX69" s="189"/>
      <c r="BY69" s="189"/>
      <c r="BZ69" s="189"/>
      <c r="CA69" s="189"/>
      <c r="CB69" s="189"/>
      <c r="CC69" s="189"/>
      <c r="CD69" s="189"/>
      <c r="CE69" s="189"/>
      <c r="CF69" s="189"/>
      <c r="CG69" s="190">
        <v>0</v>
      </c>
      <c r="CH69" s="190"/>
      <c r="CI69" s="190"/>
      <c r="CJ69" s="190"/>
      <c r="CK69" s="190"/>
      <c r="CL69" s="190"/>
      <c r="CM69" s="190"/>
      <c r="CN69" s="190"/>
      <c r="CO69" s="190"/>
      <c r="CP69" s="190"/>
      <c r="CQ69" s="190"/>
      <c r="CR69" s="184" t="s">
        <v>75</v>
      </c>
      <c r="CS69" s="185"/>
      <c r="CT69" s="185"/>
      <c r="CU69" s="185"/>
      <c r="CV69" s="185"/>
      <c r="CW69" s="185"/>
      <c r="CX69" s="185"/>
      <c r="CY69" s="185"/>
      <c r="CZ69" s="185"/>
      <c r="DA69" s="185"/>
      <c r="DB69" s="185"/>
      <c r="DC69" s="185"/>
      <c r="DD69" s="185"/>
      <c r="DE69" s="185"/>
      <c r="DF69" s="185"/>
      <c r="DG69" s="185"/>
      <c r="DH69" s="185"/>
      <c r="DI69" s="185"/>
      <c r="DJ69" s="185"/>
      <c r="DK69" s="185"/>
      <c r="DL69" s="185"/>
      <c r="DM69" s="185"/>
      <c r="DN69" s="185"/>
      <c r="DO69" s="185"/>
      <c r="DP69" s="185"/>
      <c r="DQ69" s="185"/>
      <c r="DR69" s="185"/>
      <c r="DS69" s="185"/>
      <c r="DT69" s="185"/>
      <c r="DU69" s="185"/>
      <c r="DV69" s="185"/>
      <c r="DW69" s="185"/>
      <c r="DX69" s="185"/>
      <c r="DY69" s="185"/>
      <c r="DZ69" s="185"/>
      <c r="EA69" s="185"/>
      <c r="EB69" s="185"/>
      <c r="EC69" s="185"/>
      <c r="ED69" s="185"/>
      <c r="EE69" s="185"/>
      <c r="EF69" s="185"/>
      <c r="EG69" s="185"/>
      <c r="EH69" s="185"/>
      <c r="EI69" s="185"/>
      <c r="EJ69" s="185"/>
      <c r="EK69" s="185"/>
      <c r="EL69" s="185"/>
      <c r="EM69" s="185"/>
      <c r="EN69" s="185"/>
      <c r="EO69" s="185"/>
      <c r="EP69" s="185"/>
      <c r="EQ69" s="185"/>
      <c r="ER69" s="185" t="s">
        <v>75</v>
      </c>
      <c r="ES69" s="185"/>
      <c r="ET69" s="185"/>
      <c r="EU69" s="185"/>
      <c r="EV69" s="185"/>
      <c r="EW69" s="185"/>
      <c r="EX69" s="185"/>
      <c r="EY69" s="185"/>
      <c r="EZ69" s="185"/>
      <c r="FA69" s="185"/>
      <c r="FB69" s="185"/>
      <c r="FC69" s="185"/>
      <c r="FD69" s="185"/>
      <c r="FE69" s="185"/>
      <c r="FF69" s="185"/>
      <c r="FG69" s="185"/>
      <c r="GB69" s="36"/>
      <c r="GC69" s="36"/>
      <c r="GD69" s="36"/>
      <c r="GE69" s="36"/>
      <c r="GF69" s="36"/>
      <c r="GG69" s="36"/>
      <c r="GH69" s="36"/>
      <c r="GI69" s="36"/>
      <c r="GJ69" s="36"/>
    </row>
    <row r="70" spans="2:192" ht="12.75" customHeight="1">
      <c r="B70" s="183">
        <f>IF(B33="","",B33)</f>
        <v>44125</v>
      </c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345" t="s">
        <v>56</v>
      </c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372"/>
      <c r="AP70" s="368"/>
      <c r="AQ70" s="368"/>
      <c r="AR70" s="368"/>
      <c r="AS70" s="368"/>
      <c r="AT70" s="368"/>
      <c r="AU70" s="368"/>
      <c r="AV70" s="368"/>
      <c r="AW70" s="368"/>
      <c r="AX70" s="368"/>
      <c r="AY70" s="368"/>
      <c r="AZ70" s="368"/>
      <c r="BA70" s="368"/>
      <c r="BB70" s="368"/>
      <c r="BC70" s="368"/>
      <c r="BD70" s="368"/>
      <c r="BE70" s="368"/>
      <c r="BF70" s="368"/>
      <c r="BG70" s="368"/>
      <c r="BH70" s="368"/>
      <c r="BI70" s="369"/>
      <c r="BJ70" s="277">
        <f>AR33</f>
        <v>30</v>
      </c>
      <c r="BK70" s="277"/>
      <c r="BL70" s="277"/>
      <c r="BM70" s="277"/>
      <c r="BN70" s="277"/>
      <c r="BO70" s="277"/>
      <c r="BP70" s="277"/>
      <c r="BQ70" s="277"/>
      <c r="BR70" s="277"/>
      <c r="BS70" s="277"/>
      <c r="BT70" s="277"/>
      <c r="BU70" s="277"/>
      <c r="BV70" s="189">
        <f>BJ70-CG70</f>
        <v>30</v>
      </c>
      <c r="BW70" s="189"/>
      <c r="BX70" s="189"/>
      <c r="BY70" s="189"/>
      <c r="BZ70" s="189"/>
      <c r="CA70" s="189"/>
      <c r="CB70" s="189"/>
      <c r="CC70" s="189"/>
      <c r="CD70" s="189"/>
      <c r="CE70" s="189"/>
      <c r="CF70" s="189"/>
      <c r="CG70" s="190">
        <v>0</v>
      </c>
      <c r="CH70" s="190"/>
      <c r="CI70" s="190"/>
      <c r="CJ70" s="190"/>
      <c r="CK70" s="190"/>
      <c r="CL70" s="190"/>
      <c r="CM70" s="190"/>
      <c r="CN70" s="190"/>
      <c r="CO70" s="190"/>
      <c r="CP70" s="190"/>
      <c r="CQ70" s="190"/>
      <c r="CR70" s="184" t="s">
        <v>75</v>
      </c>
      <c r="CS70" s="185"/>
      <c r="CT70" s="185"/>
      <c r="CU70" s="185"/>
      <c r="CV70" s="185"/>
      <c r="CW70" s="185"/>
      <c r="CX70" s="185"/>
      <c r="CY70" s="185"/>
      <c r="CZ70" s="185"/>
      <c r="DA70" s="185"/>
      <c r="DB70" s="185"/>
      <c r="DC70" s="185"/>
      <c r="DD70" s="185"/>
      <c r="DE70" s="185"/>
      <c r="DF70" s="185"/>
      <c r="DG70" s="185"/>
      <c r="DH70" s="185"/>
      <c r="DI70" s="185"/>
      <c r="DJ70" s="185"/>
      <c r="DK70" s="185"/>
      <c r="DL70" s="185"/>
      <c r="DM70" s="185"/>
      <c r="DN70" s="185"/>
      <c r="DO70" s="185"/>
      <c r="DP70" s="185"/>
      <c r="DQ70" s="185"/>
      <c r="DR70" s="185"/>
      <c r="DS70" s="185"/>
      <c r="DT70" s="185"/>
      <c r="DU70" s="185"/>
      <c r="DV70" s="185"/>
      <c r="DW70" s="185"/>
      <c r="DX70" s="185"/>
      <c r="DY70" s="185"/>
      <c r="DZ70" s="185"/>
      <c r="EA70" s="185"/>
      <c r="EB70" s="185"/>
      <c r="EC70" s="185"/>
      <c r="ED70" s="185"/>
      <c r="EE70" s="185"/>
      <c r="EF70" s="185"/>
      <c r="EG70" s="185"/>
      <c r="EH70" s="185"/>
      <c r="EI70" s="185"/>
      <c r="EJ70" s="185"/>
      <c r="EK70" s="185"/>
      <c r="EL70" s="185"/>
      <c r="EM70" s="185"/>
      <c r="EN70" s="185"/>
      <c r="EO70" s="185"/>
      <c r="EP70" s="185"/>
      <c r="EQ70" s="185"/>
      <c r="ER70" s="185" t="s">
        <v>75</v>
      </c>
      <c r="ES70" s="185"/>
      <c r="ET70" s="185"/>
      <c r="EU70" s="185"/>
      <c r="EV70" s="185"/>
      <c r="EW70" s="185"/>
      <c r="EX70" s="185"/>
      <c r="EY70" s="185"/>
      <c r="EZ70" s="185"/>
      <c r="FA70" s="185"/>
      <c r="FB70" s="185"/>
      <c r="FC70" s="185"/>
      <c r="FD70" s="185"/>
      <c r="FE70" s="185"/>
      <c r="FF70" s="185"/>
      <c r="FG70" s="185"/>
      <c r="GB70" s="36"/>
      <c r="GC70" s="36"/>
      <c r="GD70" s="36"/>
      <c r="GE70" s="36"/>
      <c r="GF70" s="36"/>
      <c r="GG70" s="36"/>
      <c r="GH70" s="36"/>
      <c r="GI70" s="36"/>
      <c r="GJ70" s="36"/>
    </row>
    <row r="71" spans="2:192" ht="12.75" customHeight="1">
      <c r="B71" s="183">
        <f>IF(B34="","",B34)</f>
        <v>44126</v>
      </c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345" t="s">
        <v>56</v>
      </c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  <c r="AO71" s="171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70"/>
      <c r="BJ71" s="277">
        <f>AR34</f>
        <v>30</v>
      </c>
      <c r="BK71" s="277"/>
      <c r="BL71" s="277"/>
      <c r="BM71" s="277"/>
      <c r="BN71" s="277"/>
      <c r="BO71" s="277"/>
      <c r="BP71" s="277"/>
      <c r="BQ71" s="277"/>
      <c r="BR71" s="277"/>
      <c r="BS71" s="277"/>
      <c r="BT71" s="277"/>
      <c r="BU71" s="277"/>
      <c r="BV71" s="189">
        <f>BJ71-CG71</f>
        <v>30</v>
      </c>
      <c r="BW71" s="189"/>
      <c r="BX71" s="189"/>
      <c r="BY71" s="189"/>
      <c r="BZ71" s="189"/>
      <c r="CA71" s="189"/>
      <c r="CB71" s="189"/>
      <c r="CC71" s="189"/>
      <c r="CD71" s="189"/>
      <c r="CE71" s="189"/>
      <c r="CF71" s="189"/>
      <c r="CG71" s="354"/>
      <c r="CH71" s="355"/>
      <c r="CI71" s="355"/>
      <c r="CJ71" s="355"/>
      <c r="CK71" s="355"/>
      <c r="CL71" s="355"/>
      <c r="CM71" s="355"/>
      <c r="CN71" s="355"/>
      <c r="CO71" s="355"/>
      <c r="CP71" s="355"/>
      <c r="CQ71" s="356"/>
      <c r="CR71" s="357"/>
      <c r="CS71" s="358"/>
      <c r="CT71" s="358"/>
      <c r="CU71" s="358"/>
      <c r="CV71" s="358"/>
      <c r="CW71" s="358"/>
      <c r="CX71" s="358"/>
      <c r="CY71" s="358"/>
      <c r="CZ71" s="358"/>
      <c r="DA71" s="358"/>
      <c r="DB71" s="358"/>
      <c r="DC71" s="358"/>
      <c r="DD71" s="358"/>
      <c r="DE71" s="358"/>
      <c r="DF71" s="358"/>
      <c r="DG71" s="358"/>
      <c r="DH71" s="358"/>
      <c r="DI71" s="358"/>
      <c r="DJ71" s="358"/>
      <c r="DK71" s="358"/>
      <c r="DL71" s="358"/>
      <c r="DM71" s="358"/>
      <c r="DN71" s="358"/>
      <c r="DO71" s="358"/>
      <c r="DP71" s="358"/>
      <c r="DQ71" s="358"/>
      <c r="DR71" s="358"/>
      <c r="DS71" s="358"/>
      <c r="DT71" s="358"/>
      <c r="DU71" s="358"/>
      <c r="DV71" s="358"/>
      <c r="DW71" s="358"/>
      <c r="DX71" s="358"/>
      <c r="DY71" s="358"/>
      <c r="DZ71" s="358"/>
      <c r="EA71" s="358"/>
      <c r="EB71" s="358"/>
      <c r="EC71" s="358"/>
      <c r="ED71" s="358"/>
      <c r="EE71" s="358"/>
      <c r="EF71" s="358"/>
      <c r="EG71" s="358"/>
      <c r="EH71" s="358"/>
      <c r="EI71" s="358"/>
      <c r="EJ71" s="358"/>
      <c r="EK71" s="358"/>
      <c r="EL71" s="358"/>
      <c r="EM71" s="358"/>
      <c r="EN71" s="358"/>
      <c r="EO71" s="358"/>
      <c r="EP71" s="358"/>
      <c r="EQ71" s="359"/>
      <c r="ER71" s="186"/>
      <c r="ES71" s="187"/>
      <c r="ET71" s="187"/>
      <c r="EU71" s="187"/>
      <c r="EV71" s="187"/>
      <c r="EW71" s="187"/>
      <c r="EX71" s="187"/>
      <c r="EY71" s="187"/>
      <c r="EZ71" s="187"/>
      <c r="FA71" s="187"/>
      <c r="FB71" s="187"/>
      <c r="FC71" s="187"/>
      <c r="FD71" s="187"/>
      <c r="FE71" s="187"/>
      <c r="FF71" s="187"/>
      <c r="FG71" s="188"/>
      <c r="GB71" s="36"/>
      <c r="GC71" s="36"/>
      <c r="GD71" s="36"/>
      <c r="GE71" s="36"/>
      <c r="GF71" s="36"/>
      <c r="GG71" s="36"/>
      <c r="GH71" s="36"/>
      <c r="GI71" s="36"/>
      <c r="GJ71" s="36"/>
    </row>
    <row r="72" spans="2:192" ht="12.75" customHeight="1">
      <c r="B72" s="183">
        <f>IF(B35="","",B35)</f>
        <v>44131</v>
      </c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345" t="s">
        <v>56</v>
      </c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  <c r="AM72" s="246"/>
      <c r="AN72" s="246"/>
      <c r="AO72" s="171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70"/>
      <c r="BJ72" s="277">
        <f>AR35</f>
        <v>30</v>
      </c>
      <c r="BK72" s="277"/>
      <c r="BL72" s="277"/>
      <c r="BM72" s="277"/>
      <c r="BN72" s="277"/>
      <c r="BO72" s="277"/>
      <c r="BP72" s="277"/>
      <c r="BQ72" s="277"/>
      <c r="BR72" s="277"/>
      <c r="BS72" s="277"/>
      <c r="BT72" s="277"/>
      <c r="BU72" s="277"/>
      <c r="BV72" s="189">
        <f>BJ72-CG72</f>
        <v>30</v>
      </c>
      <c r="BW72" s="189"/>
      <c r="BX72" s="189"/>
      <c r="BY72" s="189"/>
      <c r="BZ72" s="189"/>
      <c r="CA72" s="189"/>
      <c r="CB72" s="189"/>
      <c r="CC72" s="189"/>
      <c r="CD72" s="189"/>
      <c r="CE72" s="189"/>
      <c r="CF72" s="189"/>
      <c r="CG72" s="354"/>
      <c r="CH72" s="355"/>
      <c r="CI72" s="355"/>
      <c r="CJ72" s="355"/>
      <c r="CK72" s="355"/>
      <c r="CL72" s="355"/>
      <c r="CM72" s="355"/>
      <c r="CN72" s="355"/>
      <c r="CO72" s="355"/>
      <c r="CP72" s="355"/>
      <c r="CQ72" s="356"/>
      <c r="CR72" s="357"/>
      <c r="CS72" s="358"/>
      <c r="CT72" s="358"/>
      <c r="CU72" s="358"/>
      <c r="CV72" s="358"/>
      <c r="CW72" s="358"/>
      <c r="CX72" s="358"/>
      <c r="CY72" s="358"/>
      <c r="CZ72" s="358"/>
      <c r="DA72" s="358"/>
      <c r="DB72" s="358"/>
      <c r="DC72" s="358"/>
      <c r="DD72" s="358"/>
      <c r="DE72" s="358"/>
      <c r="DF72" s="358"/>
      <c r="DG72" s="358"/>
      <c r="DH72" s="358"/>
      <c r="DI72" s="358"/>
      <c r="DJ72" s="358"/>
      <c r="DK72" s="358"/>
      <c r="DL72" s="358"/>
      <c r="DM72" s="358"/>
      <c r="DN72" s="358"/>
      <c r="DO72" s="358"/>
      <c r="DP72" s="358"/>
      <c r="DQ72" s="358"/>
      <c r="DR72" s="358"/>
      <c r="DS72" s="358"/>
      <c r="DT72" s="358"/>
      <c r="DU72" s="358"/>
      <c r="DV72" s="358"/>
      <c r="DW72" s="358"/>
      <c r="DX72" s="358"/>
      <c r="DY72" s="358"/>
      <c r="DZ72" s="358"/>
      <c r="EA72" s="358"/>
      <c r="EB72" s="358"/>
      <c r="EC72" s="358"/>
      <c r="ED72" s="358"/>
      <c r="EE72" s="358"/>
      <c r="EF72" s="358"/>
      <c r="EG72" s="358"/>
      <c r="EH72" s="358"/>
      <c r="EI72" s="358"/>
      <c r="EJ72" s="358"/>
      <c r="EK72" s="358"/>
      <c r="EL72" s="358"/>
      <c r="EM72" s="358"/>
      <c r="EN72" s="358"/>
      <c r="EO72" s="358"/>
      <c r="EP72" s="358"/>
      <c r="EQ72" s="359"/>
      <c r="ER72" s="186"/>
      <c r="ES72" s="187"/>
      <c r="ET72" s="187"/>
      <c r="EU72" s="187"/>
      <c r="EV72" s="187"/>
      <c r="EW72" s="187"/>
      <c r="EX72" s="187"/>
      <c r="EY72" s="187"/>
      <c r="EZ72" s="187"/>
      <c r="FA72" s="187"/>
      <c r="FB72" s="187"/>
      <c r="FC72" s="187"/>
      <c r="FD72" s="187"/>
      <c r="FE72" s="187"/>
      <c r="FF72" s="187"/>
      <c r="FG72" s="188"/>
      <c r="GB72" s="36"/>
      <c r="GC72" s="36"/>
      <c r="GD72" s="36"/>
      <c r="GE72" s="36"/>
      <c r="GF72" s="36"/>
      <c r="GG72" s="36"/>
      <c r="GH72" s="36"/>
      <c r="GI72" s="36"/>
      <c r="GJ72" s="36"/>
    </row>
    <row r="73" spans="2:192" ht="12.75" customHeight="1">
      <c r="B73" s="183">
        <f>IF(B36="","",B36)</f>
        <v>44132</v>
      </c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345" t="s">
        <v>56</v>
      </c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  <c r="AO73" s="171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70"/>
      <c r="BJ73" s="277">
        <f>AR36</f>
        <v>30</v>
      </c>
      <c r="BK73" s="277"/>
      <c r="BL73" s="277"/>
      <c r="BM73" s="277"/>
      <c r="BN73" s="277"/>
      <c r="BO73" s="277"/>
      <c r="BP73" s="277"/>
      <c r="BQ73" s="277"/>
      <c r="BR73" s="277"/>
      <c r="BS73" s="277"/>
      <c r="BT73" s="277"/>
      <c r="BU73" s="277"/>
      <c r="BV73" s="189">
        <f>BJ73-CG73</f>
        <v>30</v>
      </c>
      <c r="BW73" s="189"/>
      <c r="BX73" s="189"/>
      <c r="BY73" s="189"/>
      <c r="BZ73" s="189"/>
      <c r="CA73" s="189"/>
      <c r="CB73" s="189"/>
      <c r="CC73" s="189"/>
      <c r="CD73" s="189"/>
      <c r="CE73" s="189"/>
      <c r="CF73" s="189"/>
      <c r="CG73" s="354"/>
      <c r="CH73" s="355"/>
      <c r="CI73" s="355"/>
      <c r="CJ73" s="355"/>
      <c r="CK73" s="355"/>
      <c r="CL73" s="355"/>
      <c r="CM73" s="355"/>
      <c r="CN73" s="355"/>
      <c r="CO73" s="355"/>
      <c r="CP73" s="355"/>
      <c r="CQ73" s="356"/>
      <c r="CR73" s="357"/>
      <c r="CS73" s="358"/>
      <c r="CT73" s="358"/>
      <c r="CU73" s="358"/>
      <c r="CV73" s="358"/>
      <c r="CW73" s="358"/>
      <c r="CX73" s="358"/>
      <c r="CY73" s="358"/>
      <c r="CZ73" s="358"/>
      <c r="DA73" s="358"/>
      <c r="DB73" s="358"/>
      <c r="DC73" s="358"/>
      <c r="DD73" s="358"/>
      <c r="DE73" s="358"/>
      <c r="DF73" s="358"/>
      <c r="DG73" s="358"/>
      <c r="DH73" s="358"/>
      <c r="DI73" s="358"/>
      <c r="DJ73" s="358"/>
      <c r="DK73" s="358"/>
      <c r="DL73" s="358"/>
      <c r="DM73" s="358"/>
      <c r="DN73" s="358"/>
      <c r="DO73" s="358"/>
      <c r="DP73" s="358"/>
      <c r="DQ73" s="358"/>
      <c r="DR73" s="358"/>
      <c r="DS73" s="358"/>
      <c r="DT73" s="358"/>
      <c r="DU73" s="358"/>
      <c r="DV73" s="358"/>
      <c r="DW73" s="358"/>
      <c r="DX73" s="358"/>
      <c r="DY73" s="358"/>
      <c r="DZ73" s="358"/>
      <c r="EA73" s="358"/>
      <c r="EB73" s="358"/>
      <c r="EC73" s="358"/>
      <c r="ED73" s="358"/>
      <c r="EE73" s="358"/>
      <c r="EF73" s="358"/>
      <c r="EG73" s="358"/>
      <c r="EH73" s="358"/>
      <c r="EI73" s="358"/>
      <c r="EJ73" s="358"/>
      <c r="EK73" s="358"/>
      <c r="EL73" s="358"/>
      <c r="EM73" s="358"/>
      <c r="EN73" s="358"/>
      <c r="EO73" s="358"/>
      <c r="EP73" s="358"/>
      <c r="EQ73" s="359"/>
      <c r="ER73" s="186"/>
      <c r="ES73" s="187"/>
      <c r="ET73" s="187"/>
      <c r="EU73" s="187"/>
      <c r="EV73" s="187"/>
      <c r="EW73" s="187"/>
      <c r="EX73" s="187"/>
      <c r="EY73" s="187"/>
      <c r="EZ73" s="187"/>
      <c r="FA73" s="187"/>
      <c r="FB73" s="187"/>
      <c r="FC73" s="187"/>
      <c r="FD73" s="187"/>
      <c r="FE73" s="187"/>
      <c r="FF73" s="187"/>
      <c r="FG73" s="188"/>
      <c r="GB73" s="36"/>
      <c r="GC73" s="36"/>
      <c r="GD73" s="36"/>
      <c r="GE73" s="36"/>
      <c r="GF73" s="36"/>
      <c r="GG73" s="36"/>
      <c r="GH73" s="36"/>
      <c r="GI73" s="36"/>
      <c r="GJ73" s="36"/>
    </row>
    <row r="74" spans="2:192" ht="12.75" customHeight="1">
      <c r="B74" s="183">
        <f>IF(B37="","",B37)</f>
        <v>44134</v>
      </c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345" t="s">
        <v>56</v>
      </c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171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70"/>
      <c r="BJ74" s="277">
        <f>AR37</f>
        <v>30</v>
      </c>
      <c r="BK74" s="277"/>
      <c r="BL74" s="277"/>
      <c r="BM74" s="277"/>
      <c r="BN74" s="277"/>
      <c r="BO74" s="277"/>
      <c r="BP74" s="277"/>
      <c r="BQ74" s="277"/>
      <c r="BR74" s="277"/>
      <c r="BS74" s="277"/>
      <c r="BT74" s="277"/>
      <c r="BU74" s="277"/>
      <c r="BV74" s="189">
        <f>BJ74-CG74</f>
        <v>30</v>
      </c>
      <c r="BW74" s="189"/>
      <c r="BX74" s="189"/>
      <c r="BY74" s="189"/>
      <c r="BZ74" s="189"/>
      <c r="CA74" s="189"/>
      <c r="CB74" s="189"/>
      <c r="CC74" s="189"/>
      <c r="CD74" s="189"/>
      <c r="CE74" s="189"/>
      <c r="CF74" s="189"/>
      <c r="CG74" s="354"/>
      <c r="CH74" s="355"/>
      <c r="CI74" s="355"/>
      <c r="CJ74" s="355"/>
      <c r="CK74" s="355"/>
      <c r="CL74" s="355"/>
      <c r="CM74" s="355"/>
      <c r="CN74" s="355"/>
      <c r="CO74" s="355"/>
      <c r="CP74" s="355"/>
      <c r="CQ74" s="356"/>
      <c r="CR74" s="357"/>
      <c r="CS74" s="358"/>
      <c r="CT74" s="358"/>
      <c r="CU74" s="358"/>
      <c r="CV74" s="358"/>
      <c r="CW74" s="358"/>
      <c r="CX74" s="358"/>
      <c r="CY74" s="358"/>
      <c r="CZ74" s="358"/>
      <c r="DA74" s="358"/>
      <c r="DB74" s="358"/>
      <c r="DC74" s="358"/>
      <c r="DD74" s="358"/>
      <c r="DE74" s="358"/>
      <c r="DF74" s="358"/>
      <c r="DG74" s="358"/>
      <c r="DH74" s="358"/>
      <c r="DI74" s="358"/>
      <c r="DJ74" s="358"/>
      <c r="DK74" s="358"/>
      <c r="DL74" s="358"/>
      <c r="DM74" s="358"/>
      <c r="DN74" s="358"/>
      <c r="DO74" s="358"/>
      <c r="DP74" s="358"/>
      <c r="DQ74" s="358"/>
      <c r="DR74" s="358"/>
      <c r="DS74" s="358"/>
      <c r="DT74" s="358"/>
      <c r="DU74" s="358"/>
      <c r="DV74" s="358"/>
      <c r="DW74" s="358"/>
      <c r="DX74" s="358"/>
      <c r="DY74" s="358"/>
      <c r="DZ74" s="358"/>
      <c r="EA74" s="358"/>
      <c r="EB74" s="358"/>
      <c r="EC74" s="358"/>
      <c r="ED74" s="358"/>
      <c r="EE74" s="358"/>
      <c r="EF74" s="358"/>
      <c r="EG74" s="358"/>
      <c r="EH74" s="358"/>
      <c r="EI74" s="358"/>
      <c r="EJ74" s="358"/>
      <c r="EK74" s="358"/>
      <c r="EL74" s="358"/>
      <c r="EM74" s="358"/>
      <c r="EN74" s="358"/>
      <c r="EO74" s="358"/>
      <c r="EP74" s="358"/>
      <c r="EQ74" s="359"/>
      <c r="ER74" s="186"/>
      <c r="ES74" s="187"/>
      <c r="ET74" s="187"/>
      <c r="EU74" s="187"/>
      <c r="EV74" s="187"/>
      <c r="EW74" s="187"/>
      <c r="EX74" s="187"/>
      <c r="EY74" s="187"/>
      <c r="EZ74" s="187"/>
      <c r="FA74" s="187"/>
      <c r="FB74" s="187"/>
      <c r="FC74" s="187"/>
      <c r="FD74" s="187"/>
      <c r="FE74" s="187"/>
      <c r="FF74" s="187"/>
      <c r="FG74" s="188"/>
      <c r="GB74" s="36"/>
      <c r="GC74" s="36"/>
      <c r="GD74" s="36"/>
      <c r="GE74" s="36"/>
      <c r="GF74" s="36"/>
      <c r="GG74" s="36"/>
      <c r="GH74" s="36"/>
      <c r="GI74" s="36"/>
      <c r="GJ74" s="36"/>
    </row>
    <row r="75" spans="2:192" ht="12.75" customHeight="1" hidden="1">
      <c r="B75" s="361">
        <f>IF(B38="","",B38)</f>
        <v>43217</v>
      </c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362"/>
      <c r="S75" s="363"/>
      <c r="T75" s="345" t="s">
        <v>56</v>
      </c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  <c r="AM75" s="246"/>
      <c r="AN75" s="246"/>
      <c r="AO75" s="186" t="s">
        <v>75</v>
      </c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8"/>
      <c r="BJ75" s="189">
        <f>AR38</f>
        <v>0</v>
      </c>
      <c r="BK75" s="189"/>
      <c r="BL75" s="189"/>
      <c r="BM75" s="189"/>
      <c r="BN75" s="189"/>
      <c r="BO75" s="189"/>
      <c r="BP75" s="189"/>
      <c r="BQ75" s="189"/>
      <c r="BR75" s="189"/>
      <c r="BS75" s="189"/>
      <c r="BT75" s="189"/>
      <c r="BU75" s="189"/>
      <c r="BV75" s="189">
        <f>BJ75-CG75</f>
        <v>0</v>
      </c>
      <c r="BW75" s="189"/>
      <c r="BX75" s="189"/>
      <c r="BY75" s="189"/>
      <c r="BZ75" s="189"/>
      <c r="CA75" s="189"/>
      <c r="CB75" s="189"/>
      <c r="CC75" s="189"/>
      <c r="CD75" s="189"/>
      <c r="CE75" s="189"/>
      <c r="CF75" s="189"/>
      <c r="CG75" s="190"/>
      <c r="CH75" s="190"/>
      <c r="CI75" s="190"/>
      <c r="CJ75" s="190"/>
      <c r="CK75" s="190"/>
      <c r="CL75" s="190"/>
      <c r="CM75" s="190"/>
      <c r="CN75" s="190"/>
      <c r="CO75" s="190"/>
      <c r="CP75" s="190"/>
      <c r="CQ75" s="190"/>
      <c r="CR75" s="184" t="s">
        <v>75</v>
      </c>
      <c r="CS75" s="185"/>
      <c r="CT75" s="185"/>
      <c r="CU75" s="185"/>
      <c r="CV75" s="185"/>
      <c r="CW75" s="185"/>
      <c r="CX75" s="185"/>
      <c r="CY75" s="185"/>
      <c r="CZ75" s="185"/>
      <c r="DA75" s="185"/>
      <c r="DB75" s="185"/>
      <c r="DC75" s="185"/>
      <c r="DD75" s="185"/>
      <c r="DE75" s="185"/>
      <c r="DF75" s="185"/>
      <c r="DG75" s="185"/>
      <c r="DH75" s="185"/>
      <c r="DI75" s="185"/>
      <c r="DJ75" s="185"/>
      <c r="DK75" s="185"/>
      <c r="DL75" s="185"/>
      <c r="DM75" s="185"/>
      <c r="DN75" s="185"/>
      <c r="DO75" s="185"/>
      <c r="DP75" s="185"/>
      <c r="DQ75" s="185"/>
      <c r="DR75" s="185"/>
      <c r="DS75" s="185"/>
      <c r="DT75" s="185"/>
      <c r="DU75" s="185"/>
      <c r="DV75" s="185"/>
      <c r="DW75" s="185"/>
      <c r="DX75" s="185"/>
      <c r="DY75" s="185"/>
      <c r="DZ75" s="185"/>
      <c r="EA75" s="185"/>
      <c r="EB75" s="185"/>
      <c r="EC75" s="185"/>
      <c r="ED75" s="185"/>
      <c r="EE75" s="185"/>
      <c r="EF75" s="185"/>
      <c r="EG75" s="185"/>
      <c r="EH75" s="185"/>
      <c r="EI75" s="185"/>
      <c r="EJ75" s="185"/>
      <c r="EK75" s="185"/>
      <c r="EL75" s="185"/>
      <c r="EM75" s="185"/>
      <c r="EN75" s="185"/>
      <c r="EO75" s="185"/>
      <c r="EP75" s="185"/>
      <c r="EQ75" s="185"/>
      <c r="ER75" s="185" t="s">
        <v>75</v>
      </c>
      <c r="ES75" s="185"/>
      <c r="ET75" s="185"/>
      <c r="EU75" s="185"/>
      <c r="EV75" s="185"/>
      <c r="EW75" s="185"/>
      <c r="EX75" s="185"/>
      <c r="EY75" s="185"/>
      <c r="EZ75" s="185"/>
      <c r="FA75" s="185"/>
      <c r="FB75" s="185"/>
      <c r="FC75" s="185"/>
      <c r="FD75" s="185"/>
      <c r="FE75" s="185"/>
      <c r="FF75" s="185"/>
      <c r="FG75" s="185"/>
      <c r="GB75" s="36"/>
      <c r="GC75" s="36"/>
      <c r="GD75" s="36"/>
      <c r="GE75" s="36"/>
      <c r="GF75" s="36"/>
      <c r="GG75" s="36"/>
      <c r="GH75" s="36"/>
      <c r="GI75" s="36"/>
      <c r="GJ75" s="36"/>
    </row>
    <row r="76" spans="2:192" ht="12.75" customHeight="1" hidden="1">
      <c r="B76" s="361">
        <f>IF(B39="","",B39)</f>
        <v>43218</v>
      </c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362"/>
      <c r="S76" s="363"/>
      <c r="T76" s="345" t="s">
        <v>56</v>
      </c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186" t="s">
        <v>75</v>
      </c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187"/>
      <c r="BI76" s="188"/>
      <c r="BJ76" s="189">
        <f>AR39</f>
        <v>0</v>
      </c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>
        <f t="shared" si="15"/>
        <v>0</v>
      </c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90">
        <v>0</v>
      </c>
      <c r="CH76" s="190"/>
      <c r="CI76" s="190"/>
      <c r="CJ76" s="190"/>
      <c r="CK76" s="190"/>
      <c r="CL76" s="190"/>
      <c r="CM76" s="190"/>
      <c r="CN76" s="190"/>
      <c r="CO76" s="190"/>
      <c r="CP76" s="190"/>
      <c r="CQ76" s="190"/>
      <c r="CR76" s="184" t="s">
        <v>75</v>
      </c>
      <c r="CS76" s="185"/>
      <c r="CT76" s="185"/>
      <c r="CU76" s="185"/>
      <c r="CV76" s="185"/>
      <c r="CW76" s="185"/>
      <c r="CX76" s="185"/>
      <c r="CY76" s="185"/>
      <c r="CZ76" s="185"/>
      <c r="DA76" s="185"/>
      <c r="DB76" s="185"/>
      <c r="DC76" s="185"/>
      <c r="DD76" s="185"/>
      <c r="DE76" s="185"/>
      <c r="DF76" s="185"/>
      <c r="DG76" s="185"/>
      <c r="DH76" s="185"/>
      <c r="DI76" s="185"/>
      <c r="DJ76" s="185"/>
      <c r="DK76" s="185"/>
      <c r="DL76" s="185"/>
      <c r="DM76" s="185"/>
      <c r="DN76" s="185"/>
      <c r="DO76" s="185"/>
      <c r="DP76" s="185"/>
      <c r="DQ76" s="185"/>
      <c r="DR76" s="185"/>
      <c r="DS76" s="185"/>
      <c r="DT76" s="185"/>
      <c r="DU76" s="185"/>
      <c r="DV76" s="185"/>
      <c r="DW76" s="185"/>
      <c r="DX76" s="185"/>
      <c r="DY76" s="185"/>
      <c r="DZ76" s="185"/>
      <c r="EA76" s="185"/>
      <c r="EB76" s="185"/>
      <c r="EC76" s="185"/>
      <c r="ED76" s="185"/>
      <c r="EE76" s="185"/>
      <c r="EF76" s="185"/>
      <c r="EG76" s="185"/>
      <c r="EH76" s="185"/>
      <c r="EI76" s="185"/>
      <c r="EJ76" s="185"/>
      <c r="EK76" s="185"/>
      <c r="EL76" s="185"/>
      <c r="EM76" s="185"/>
      <c r="EN76" s="185"/>
      <c r="EO76" s="185"/>
      <c r="EP76" s="185"/>
      <c r="EQ76" s="185"/>
      <c r="ER76" s="185" t="s">
        <v>75</v>
      </c>
      <c r="ES76" s="185"/>
      <c r="ET76" s="185"/>
      <c r="EU76" s="185"/>
      <c r="EV76" s="185"/>
      <c r="EW76" s="185"/>
      <c r="EX76" s="185"/>
      <c r="EY76" s="185"/>
      <c r="EZ76" s="185"/>
      <c r="FA76" s="185"/>
      <c r="FB76" s="185"/>
      <c r="FC76" s="185"/>
      <c r="FD76" s="185"/>
      <c r="FE76" s="185"/>
      <c r="FF76" s="185"/>
      <c r="FG76" s="185"/>
      <c r="GB76" s="36"/>
      <c r="GC76" s="36"/>
      <c r="GD76" s="36"/>
      <c r="GE76" s="36"/>
      <c r="GF76" s="36"/>
      <c r="GG76" s="36"/>
      <c r="GH76" s="36"/>
      <c r="GI76" s="36"/>
      <c r="GJ76" s="36"/>
    </row>
    <row r="77" spans="72:192" ht="10.5" customHeight="1"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GB77" s="36"/>
      <c r="GC77" s="36"/>
      <c r="GD77" s="36"/>
      <c r="GE77" s="36"/>
      <c r="GF77" s="36"/>
      <c r="GG77" s="36"/>
      <c r="GH77" s="36"/>
      <c r="GI77" s="36"/>
      <c r="GJ77" s="36"/>
    </row>
    <row r="78" spans="2:192" ht="11.25" customHeight="1" hidden="1">
      <c r="B78" s="334" t="s">
        <v>84</v>
      </c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T78" s="334"/>
      <c r="U78" s="334"/>
      <c r="V78" s="334"/>
      <c r="W78" s="334"/>
      <c r="X78" s="334"/>
      <c r="Y78" s="334"/>
      <c r="Z78" s="334"/>
      <c r="AA78" s="334"/>
      <c r="AB78" s="334"/>
      <c r="AC78" s="334"/>
      <c r="AD78" s="334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BT78" s="29"/>
      <c r="BU78" s="29"/>
      <c r="CJ78" s="29"/>
      <c r="CK78" s="29"/>
      <c r="CL78" s="29"/>
      <c r="CM78" s="29"/>
      <c r="CN78" s="29"/>
      <c r="GB78" s="36"/>
      <c r="GC78" s="36"/>
      <c r="GD78" s="36"/>
      <c r="GE78" s="36"/>
      <c r="GF78" s="36"/>
      <c r="GG78" s="36"/>
      <c r="GH78" s="36"/>
      <c r="GI78" s="36"/>
      <c r="GJ78" s="36"/>
    </row>
    <row r="79" spans="2:192" ht="11.25" customHeight="1" hidden="1">
      <c r="B79" s="340">
        <f>ROUND((AL47+(AL47*AE51)+(AL47*AZ49)),2)</f>
        <v>15.2</v>
      </c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27" t="s">
        <v>83</v>
      </c>
      <c r="R79" s="327"/>
      <c r="S79" s="327"/>
      <c r="T79" s="327"/>
      <c r="U79" s="327"/>
      <c r="V79" s="327"/>
      <c r="W79" s="327"/>
      <c r="X79" s="327"/>
      <c r="Y79" s="327"/>
      <c r="Z79" s="327"/>
      <c r="AA79" s="327"/>
      <c r="AB79" s="327"/>
      <c r="AC79" s="327"/>
      <c r="AD79" s="327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328"/>
      <c r="AW79" s="328"/>
      <c r="AX79" s="328"/>
      <c r="AY79" s="328"/>
      <c r="AZ79" s="328"/>
      <c r="BA79" s="328"/>
      <c r="BB79" s="328"/>
      <c r="BC79" s="328"/>
      <c r="BD79" s="328"/>
      <c r="BE79" s="328"/>
      <c r="BF79" s="328"/>
      <c r="BG79" s="328"/>
      <c r="BH79" s="328"/>
      <c r="BI79" s="328"/>
      <c r="GB79" s="36"/>
      <c r="GC79" s="36"/>
      <c r="GD79" s="36"/>
      <c r="GE79" s="36"/>
      <c r="GF79" s="36"/>
      <c r="GG79" s="36"/>
      <c r="GH79" s="36"/>
      <c r="GI79" s="36"/>
      <c r="GJ79" s="36"/>
    </row>
    <row r="80" spans="2:192" ht="11.25" customHeight="1" hidden="1">
      <c r="B80" s="341">
        <f>ROUND((AL47+(AL47*AE52)+(AL47*AZ49)),2)</f>
        <v>15.2</v>
      </c>
      <c r="C80" s="341"/>
      <c r="D80" s="341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  <c r="Q80" s="327" t="s">
        <v>59</v>
      </c>
      <c r="R80" s="327"/>
      <c r="S80" s="327"/>
      <c r="T80" s="327"/>
      <c r="U80" s="327"/>
      <c r="V80" s="327"/>
      <c r="W80" s="327"/>
      <c r="X80" s="327"/>
      <c r="Y80" s="327"/>
      <c r="Z80" s="327"/>
      <c r="AA80" s="327"/>
      <c r="AB80" s="327"/>
      <c r="AC80" s="327"/>
      <c r="AD80" s="327"/>
      <c r="GB80" s="36"/>
      <c r="GC80" s="36"/>
      <c r="GD80" s="36"/>
      <c r="GE80" s="36"/>
      <c r="GF80" s="36"/>
      <c r="GG80" s="36"/>
      <c r="GH80" s="36"/>
      <c r="GI80" s="36"/>
      <c r="GJ80" s="36"/>
    </row>
    <row r="81" spans="184:192" ht="11.25" customHeight="1" hidden="1">
      <c r="GB81" s="36"/>
      <c r="GC81" s="36"/>
      <c r="GD81" s="36"/>
      <c r="GE81" s="36"/>
      <c r="GF81" s="36"/>
      <c r="GG81" s="36"/>
      <c r="GH81" s="36"/>
      <c r="GI81" s="36"/>
      <c r="GJ81" s="36"/>
    </row>
    <row r="82" spans="2:192" ht="11.25" customHeight="1" hidden="1">
      <c r="B82" s="334" t="s">
        <v>85</v>
      </c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  <c r="S82" s="334"/>
      <c r="T82" s="334"/>
      <c r="U82" s="334"/>
      <c r="V82" s="334"/>
      <c r="W82" s="334"/>
      <c r="X82" s="334"/>
      <c r="Y82" s="334"/>
      <c r="Z82" s="334"/>
      <c r="AA82" s="334"/>
      <c r="AB82" s="334"/>
      <c r="AC82" s="334"/>
      <c r="AD82" s="334"/>
      <c r="AP82" s="80"/>
      <c r="AQ82" s="80"/>
      <c r="AR82" s="80"/>
      <c r="AS82" s="80"/>
      <c r="AT82" s="80"/>
      <c r="AU82" s="80"/>
      <c r="GB82" s="36"/>
      <c r="GC82" s="36"/>
      <c r="GD82" s="36"/>
      <c r="GE82" s="36"/>
      <c r="GF82" s="36"/>
      <c r="GG82" s="36"/>
      <c r="GH82" s="36"/>
      <c r="GI82" s="36"/>
      <c r="GJ82" s="36"/>
    </row>
    <row r="83" spans="2:47" ht="11.25" customHeight="1" hidden="1">
      <c r="B83" s="340">
        <f>ROUND((AL47+(AL47*AE51)+(AL47*AZ48)),2)</f>
        <v>15.2</v>
      </c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27" t="s">
        <v>83</v>
      </c>
      <c r="R83" s="327"/>
      <c r="S83" s="327"/>
      <c r="T83" s="327"/>
      <c r="U83" s="327"/>
      <c r="V83" s="327"/>
      <c r="W83" s="327"/>
      <c r="X83" s="327"/>
      <c r="Y83" s="327"/>
      <c r="Z83" s="327"/>
      <c r="AA83" s="327"/>
      <c r="AB83" s="327"/>
      <c r="AC83" s="327"/>
      <c r="AD83" s="327"/>
      <c r="AP83" s="80"/>
      <c r="AQ83" s="80"/>
      <c r="AR83" s="80"/>
      <c r="AS83" s="80"/>
      <c r="AT83" s="80"/>
      <c r="AU83" s="80"/>
    </row>
    <row r="84" spans="2:30" ht="11.25" customHeight="1" hidden="1">
      <c r="B84" s="340">
        <f>ROUND((AL47+(AL47*AE52)+(AL47*AZ48)),2)</f>
        <v>15.2</v>
      </c>
      <c r="C84" s="340"/>
      <c r="D84" s="340"/>
      <c r="E84" s="340"/>
      <c r="F84" s="340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27" t="s">
        <v>59</v>
      </c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</row>
    <row r="85" ht="11.25" customHeight="1" hidden="1"/>
    <row r="86" spans="2:48" ht="11.25" customHeight="1" hidden="1">
      <c r="B86" s="342" t="s">
        <v>96</v>
      </c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342"/>
      <c r="AO86" s="342"/>
      <c r="AP86" s="80"/>
      <c r="AQ86" s="80"/>
      <c r="AR86" s="80"/>
      <c r="AS86" s="80"/>
      <c r="AT86" s="80"/>
      <c r="AU86" s="80"/>
      <c r="AV86" s="80"/>
    </row>
    <row r="87" spans="2:48" ht="11.25" customHeight="1" hidden="1">
      <c r="B87" s="340">
        <f>ROUND((AL47+(AL47*AE51)),2)</f>
        <v>15.2</v>
      </c>
      <c r="C87" s="340"/>
      <c r="D87" s="340"/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27" t="s">
        <v>83</v>
      </c>
      <c r="R87" s="327"/>
      <c r="S87" s="327"/>
      <c r="T87" s="327"/>
      <c r="U87" s="327"/>
      <c r="V87" s="327"/>
      <c r="W87" s="327"/>
      <c r="X87" s="327"/>
      <c r="Y87" s="327"/>
      <c r="Z87" s="327"/>
      <c r="AA87" s="327"/>
      <c r="AB87" s="327"/>
      <c r="AC87" s="327"/>
      <c r="AD87" s="327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</row>
    <row r="88" spans="2:41" ht="11.25" customHeight="1" hidden="1">
      <c r="B88" s="340">
        <f>ROUND((AL47+(AL47*AE52)),2)</f>
        <v>15.2</v>
      </c>
      <c r="C88" s="340"/>
      <c r="D88" s="340"/>
      <c r="E88" s="340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27" t="s">
        <v>59</v>
      </c>
      <c r="R88" s="327"/>
      <c r="S88" s="327"/>
      <c r="T88" s="327"/>
      <c r="U88" s="327"/>
      <c r="V88" s="327"/>
      <c r="W88" s="327"/>
      <c r="X88" s="327"/>
      <c r="Y88" s="327"/>
      <c r="Z88" s="327"/>
      <c r="AA88" s="327"/>
      <c r="AB88" s="327"/>
      <c r="AC88" s="327"/>
      <c r="AD88" s="327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</row>
    <row r="93" spans="31:41" ht="11.25" customHeight="1"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</row>
    <row r="94" spans="31:41" ht="11.25" customHeight="1"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</row>
  </sheetData>
  <sheetProtection formatCells="0" formatColumns="0" formatRows="0" insertColumns="0" insertRows="0" insertHyperlinks="0" deleteColumns="0" deleteRows="0" sort="0" autoFilter="0" pivotTables="0"/>
  <mergeCells count="702">
    <mergeCell ref="CC30:CI30"/>
    <mergeCell ref="ED21:EM21"/>
    <mergeCell ref="EN21:EW21"/>
    <mergeCell ref="CC31:CI31"/>
    <mergeCell ref="CQ21:CX21"/>
    <mergeCell ref="CY21:DI21"/>
    <mergeCell ref="CY23:DI23"/>
    <mergeCell ref="DT28:EC28"/>
    <mergeCell ref="DT21:EC21"/>
    <mergeCell ref="CQ29:CX29"/>
    <mergeCell ref="I20:N20"/>
    <mergeCell ref="O20:T20"/>
    <mergeCell ref="U20:AC20"/>
    <mergeCell ref="EX25:FG25"/>
    <mergeCell ref="EN24:EW24"/>
    <mergeCell ref="EX24:FG24"/>
    <mergeCell ref="EN22:EW22"/>
    <mergeCell ref="EX22:FG22"/>
    <mergeCell ref="EX20:FG20"/>
    <mergeCell ref="EX21:FG21"/>
    <mergeCell ref="EX19:FG19"/>
    <mergeCell ref="AD20:AJ20"/>
    <mergeCell ref="AK20:AQ20"/>
    <mergeCell ref="AR20:AX20"/>
    <mergeCell ref="BM20:BS20"/>
    <mergeCell ref="BT20:CB20"/>
    <mergeCell ref="DT20:EC20"/>
    <mergeCell ref="ED20:EM20"/>
    <mergeCell ref="EN20:EW20"/>
    <mergeCell ref="AY20:BE20"/>
    <mergeCell ref="ED32:EM32"/>
    <mergeCell ref="DT32:EC32"/>
    <mergeCell ref="EX39:FG39"/>
    <mergeCell ref="DT39:EC39"/>
    <mergeCell ref="EX33:FG33"/>
    <mergeCell ref="EN32:EW32"/>
    <mergeCell ref="EN39:EW39"/>
    <mergeCell ref="FW17:FZ17"/>
    <mergeCell ref="FI18:FI19"/>
    <mergeCell ref="EO47:ER47"/>
    <mergeCell ref="EX45:FG45"/>
    <mergeCell ref="EX46:FG46"/>
    <mergeCell ref="EN15:EW18"/>
    <mergeCell ref="EX15:FG18"/>
    <mergeCell ref="EN28:EW28"/>
    <mergeCell ref="EN27:EW27"/>
    <mergeCell ref="EX47:FG47"/>
    <mergeCell ref="AR15:AX18"/>
    <mergeCell ref="DT16:EC18"/>
    <mergeCell ref="ED16:EM18"/>
    <mergeCell ref="CJ17:CP18"/>
    <mergeCell ref="CQ17:CX18"/>
    <mergeCell ref="AY17:BE18"/>
    <mergeCell ref="AY16:BL16"/>
    <mergeCell ref="DJ16:DS18"/>
    <mergeCell ref="CY16:DI18"/>
    <mergeCell ref="EX32:FG32"/>
    <mergeCell ref="CC16:CX16"/>
    <mergeCell ref="BM16:CB16"/>
    <mergeCell ref="BF17:BL18"/>
    <mergeCell ref="BV65:CF65"/>
    <mergeCell ref="BV60:CF60"/>
    <mergeCell ref="CG61:CQ61"/>
    <mergeCell ref="AO58:BI58"/>
    <mergeCell ref="T55:BI55"/>
    <mergeCell ref="BJ55:BU56"/>
    <mergeCell ref="T61:AN61"/>
    <mergeCell ref="AO66:BI66"/>
    <mergeCell ref="I16:N18"/>
    <mergeCell ref="O16:T18"/>
    <mergeCell ref="U16:AC18"/>
    <mergeCell ref="AD16:AJ18"/>
    <mergeCell ref="B61:S61"/>
    <mergeCell ref="AK31:AQ31"/>
    <mergeCell ref="B30:H30"/>
    <mergeCell ref="AK16:AQ18"/>
    <mergeCell ref="BF20:BL20"/>
    <mergeCell ref="AN51:AO51"/>
    <mergeCell ref="T66:AN66"/>
    <mergeCell ref="T60:AN60"/>
    <mergeCell ref="T59:AN59"/>
    <mergeCell ref="C52:AD52"/>
    <mergeCell ref="C51:AD51"/>
    <mergeCell ref="T64:AN64"/>
    <mergeCell ref="B40:Q40"/>
    <mergeCell ref="AD30:AJ30"/>
    <mergeCell ref="AO67:BI67"/>
    <mergeCell ref="BV67:CF67"/>
    <mergeCell ref="BJ67:BU67"/>
    <mergeCell ref="BV61:CF61"/>
    <mergeCell ref="BV66:CF66"/>
    <mergeCell ref="BJ64:BU64"/>
    <mergeCell ref="BV64:CF64"/>
    <mergeCell ref="BJ66:BU66"/>
    <mergeCell ref="BJ62:BU62"/>
    <mergeCell ref="T67:AN67"/>
    <mergeCell ref="B67:S67"/>
    <mergeCell ref="B60:S60"/>
    <mergeCell ref="B62:S62"/>
    <mergeCell ref="B63:S63"/>
    <mergeCell ref="U32:AC32"/>
    <mergeCell ref="B32:H32"/>
    <mergeCell ref="I32:N32"/>
    <mergeCell ref="B57:S57"/>
    <mergeCell ref="B55:S56"/>
    <mergeCell ref="AD32:AJ32"/>
    <mergeCell ref="AK32:AQ32"/>
    <mergeCell ref="AK33:AQ33"/>
    <mergeCell ref="B38:H38"/>
    <mergeCell ref="I38:N38"/>
    <mergeCell ref="O38:T38"/>
    <mergeCell ref="AD38:AJ38"/>
    <mergeCell ref="AK38:AQ38"/>
    <mergeCell ref="B34:H34"/>
    <mergeCell ref="I34:N34"/>
    <mergeCell ref="AR32:AX32"/>
    <mergeCell ref="AY32:BE32"/>
    <mergeCell ref="B41:D41"/>
    <mergeCell ref="AK39:AQ39"/>
    <mergeCell ref="AY30:BE30"/>
    <mergeCell ref="AR30:AX30"/>
    <mergeCell ref="O32:T32"/>
    <mergeCell ref="O33:T33"/>
    <mergeCell ref="U33:AC33"/>
    <mergeCell ref="AD33:AJ33"/>
    <mergeCell ref="BV69:CF69"/>
    <mergeCell ref="T63:AN63"/>
    <mergeCell ref="T62:AN62"/>
    <mergeCell ref="BJ61:BU61"/>
    <mergeCell ref="AO60:BI60"/>
    <mergeCell ref="AL47:AT47"/>
    <mergeCell ref="BJ59:BU59"/>
    <mergeCell ref="AO59:BI59"/>
    <mergeCell ref="C48:AY48"/>
    <mergeCell ref="C49:AY49"/>
    <mergeCell ref="ER67:FG67"/>
    <mergeCell ref="ER55:FG56"/>
    <mergeCell ref="CR59:EQ59"/>
    <mergeCell ref="ER58:FG58"/>
    <mergeCell ref="CR57:EQ57"/>
    <mergeCell ref="ER64:FG64"/>
    <mergeCell ref="CR64:EQ64"/>
    <mergeCell ref="CR66:EQ66"/>
    <mergeCell ref="ER61:FG61"/>
    <mergeCell ref="T76:AN76"/>
    <mergeCell ref="AO76:BI76"/>
    <mergeCell ref="BJ76:BU76"/>
    <mergeCell ref="B69:S69"/>
    <mergeCell ref="T69:AN69"/>
    <mergeCell ref="AO69:BI69"/>
    <mergeCell ref="BJ69:BU69"/>
    <mergeCell ref="B70:S70"/>
    <mergeCell ref="T70:AN70"/>
    <mergeCell ref="AO70:BI70"/>
    <mergeCell ref="CR68:EQ68"/>
    <mergeCell ref="CR67:EQ67"/>
    <mergeCell ref="CG63:CQ63"/>
    <mergeCell ref="CR65:EQ65"/>
    <mergeCell ref="CG67:CQ67"/>
    <mergeCell ref="CG66:CQ66"/>
    <mergeCell ref="CG65:CQ65"/>
    <mergeCell ref="CG68:CQ68"/>
    <mergeCell ref="CG76:CQ76"/>
    <mergeCell ref="CR76:EQ76"/>
    <mergeCell ref="CG69:CQ69"/>
    <mergeCell ref="CR69:EQ69"/>
    <mergeCell ref="ER63:FG63"/>
    <mergeCell ref="CR61:EQ61"/>
    <mergeCell ref="ER66:FG66"/>
    <mergeCell ref="CR63:EQ63"/>
    <mergeCell ref="ER62:FG62"/>
    <mergeCell ref="CR62:EQ62"/>
    <mergeCell ref="ER76:FG76"/>
    <mergeCell ref="BV59:CF59"/>
    <mergeCell ref="BV58:CF58"/>
    <mergeCell ref="BV57:CF57"/>
    <mergeCell ref="CR58:EQ58"/>
    <mergeCell ref="CG59:CQ59"/>
    <mergeCell ref="ER60:FG60"/>
    <mergeCell ref="ER59:FG59"/>
    <mergeCell ref="CR60:EQ60"/>
    <mergeCell ref="CG60:CQ60"/>
    <mergeCell ref="EX52:FG52"/>
    <mergeCell ref="AP51:BK51"/>
    <mergeCell ref="AP52:BK52"/>
    <mergeCell ref="BW50:CZ50"/>
    <mergeCell ref="DA51:EI51"/>
    <mergeCell ref="DA50:EI50"/>
    <mergeCell ref="BW51:CZ51"/>
    <mergeCell ref="CT47:DD47"/>
    <mergeCell ref="DI47:EC47"/>
    <mergeCell ref="CV48:EI48"/>
    <mergeCell ref="DE47:DH47"/>
    <mergeCell ref="CC40:CI42"/>
    <mergeCell ref="EX50:FG50"/>
    <mergeCell ref="DJ40:DS42"/>
    <mergeCell ref="BW48:CU48"/>
    <mergeCell ref="EX40:FG42"/>
    <mergeCell ref="EN40:EW42"/>
    <mergeCell ref="CG57:CQ57"/>
    <mergeCell ref="BV55:CQ55"/>
    <mergeCell ref="BW47:CS47"/>
    <mergeCell ref="AE52:AM52"/>
    <mergeCell ref="T57:AN57"/>
    <mergeCell ref="BM40:BS42"/>
    <mergeCell ref="BT40:CB42"/>
    <mergeCell ref="AR40:AX42"/>
    <mergeCell ref="T56:AN56"/>
    <mergeCell ref="BF29:BL29"/>
    <mergeCell ref="BM29:BS29"/>
    <mergeCell ref="CV49:EI49"/>
    <mergeCell ref="CG58:CQ58"/>
    <mergeCell ref="B54:FG54"/>
    <mergeCell ref="CG56:CQ56"/>
    <mergeCell ref="BJ57:BU57"/>
    <mergeCell ref="BJ58:BU58"/>
    <mergeCell ref="AO56:BI56"/>
    <mergeCell ref="AD29:AJ29"/>
    <mergeCell ref="AR27:AX27"/>
    <mergeCell ref="AD28:AJ28"/>
    <mergeCell ref="AR26:AX26"/>
    <mergeCell ref="U28:AC28"/>
    <mergeCell ref="DJ29:DS29"/>
    <mergeCell ref="AR29:AX29"/>
    <mergeCell ref="AY29:BE29"/>
    <mergeCell ref="BT29:CB29"/>
    <mergeCell ref="CC29:CI29"/>
    <mergeCell ref="CJ29:CP29"/>
    <mergeCell ref="AK29:AQ29"/>
    <mergeCell ref="AK28:AQ28"/>
    <mergeCell ref="AK24:AQ24"/>
    <mergeCell ref="AD27:AJ27"/>
    <mergeCell ref="AK27:AQ27"/>
    <mergeCell ref="O29:T29"/>
    <mergeCell ref="U25:AC25"/>
    <mergeCell ref="BF22:BL22"/>
    <mergeCell ref="BM22:BS22"/>
    <mergeCell ref="AY22:BE22"/>
    <mergeCell ref="AY24:BE24"/>
    <mergeCell ref="BF24:BL24"/>
    <mergeCell ref="BM23:BS23"/>
    <mergeCell ref="BM24:BS24"/>
    <mergeCell ref="AY23:BE23"/>
    <mergeCell ref="BF23:BL23"/>
    <mergeCell ref="B22:H22"/>
    <mergeCell ref="U27:AC27"/>
    <mergeCell ref="B27:H27"/>
    <mergeCell ref="O39:T39"/>
    <mergeCell ref="U22:AC22"/>
    <mergeCell ref="O30:T30"/>
    <mergeCell ref="U30:AC30"/>
    <mergeCell ref="O26:T26"/>
    <mergeCell ref="U26:AC26"/>
    <mergeCell ref="I30:N30"/>
    <mergeCell ref="I28:N28"/>
    <mergeCell ref="AD22:AJ22"/>
    <mergeCell ref="O27:T27"/>
    <mergeCell ref="AD26:AJ26"/>
    <mergeCell ref="AK25:AQ25"/>
    <mergeCell ref="O25:T25"/>
    <mergeCell ref="AK22:AQ22"/>
    <mergeCell ref="AK23:AQ23"/>
    <mergeCell ref="AD25:AJ25"/>
    <mergeCell ref="I26:N26"/>
    <mergeCell ref="AK19:AQ19"/>
    <mergeCell ref="AK21:AQ21"/>
    <mergeCell ref="AD21:AJ21"/>
    <mergeCell ref="B26:H26"/>
    <mergeCell ref="AK30:AQ30"/>
    <mergeCell ref="AK26:AQ26"/>
    <mergeCell ref="U29:AC29"/>
    <mergeCell ref="O28:T28"/>
    <mergeCell ref="B29:H29"/>
    <mergeCell ref="B28:H28"/>
    <mergeCell ref="AR25:AX25"/>
    <mergeCell ref="O24:T24"/>
    <mergeCell ref="U24:AC24"/>
    <mergeCell ref="B25:H25"/>
    <mergeCell ref="I25:N25"/>
    <mergeCell ref="AR22:AX22"/>
    <mergeCell ref="AD23:AJ23"/>
    <mergeCell ref="AR23:AX23"/>
    <mergeCell ref="I22:N22"/>
    <mergeCell ref="O22:T22"/>
    <mergeCell ref="U19:AC19"/>
    <mergeCell ref="AD19:AJ19"/>
    <mergeCell ref="U21:AC21"/>
    <mergeCell ref="B19:H19"/>
    <mergeCell ref="B21:H21"/>
    <mergeCell ref="I19:N19"/>
    <mergeCell ref="O19:T19"/>
    <mergeCell ref="I21:N21"/>
    <mergeCell ref="O21:T21"/>
    <mergeCell ref="B20:H20"/>
    <mergeCell ref="B23:H23"/>
    <mergeCell ref="I23:N23"/>
    <mergeCell ref="O23:T23"/>
    <mergeCell ref="U23:AC23"/>
    <mergeCell ref="AD24:AJ24"/>
    <mergeCell ref="AR24:AX24"/>
    <mergeCell ref="B24:H24"/>
    <mergeCell ref="I24:N24"/>
    <mergeCell ref="I29:N29"/>
    <mergeCell ref="I27:N27"/>
    <mergeCell ref="BT19:CB19"/>
    <mergeCell ref="CC22:CI22"/>
    <mergeCell ref="BM26:BS26"/>
    <mergeCell ref="BT26:CB26"/>
    <mergeCell ref="BF21:BL21"/>
    <mergeCell ref="BM19:BS19"/>
    <mergeCell ref="BT24:CB24"/>
    <mergeCell ref="CC23:CI23"/>
    <mergeCell ref="EN29:EW29"/>
    <mergeCell ref="EN23:EW23"/>
    <mergeCell ref="EN26:EW26"/>
    <mergeCell ref="EX29:FG29"/>
    <mergeCell ref="CY22:DI22"/>
    <mergeCell ref="CY25:DI25"/>
    <mergeCell ref="EX28:FG28"/>
    <mergeCell ref="DT29:EC29"/>
    <mergeCell ref="ED29:EM29"/>
    <mergeCell ref="EX26:FG26"/>
    <mergeCell ref="HI56:HS57"/>
    <mergeCell ref="ER57:FG57"/>
    <mergeCell ref="CR55:EQ56"/>
    <mergeCell ref="ED40:EM42"/>
    <mergeCell ref="ED47:EN47"/>
    <mergeCell ref="BW52:DB52"/>
    <mergeCell ref="CQ40:CX42"/>
    <mergeCell ref="CY40:DI42"/>
    <mergeCell ref="EX49:FG49"/>
    <mergeCell ref="DT40:EC42"/>
    <mergeCell ref="ED28:EM28"/>
    <mergeCell ref="DT22:EC22"/>
    <mergeCell ref="ED22:EM22"/>
    <mergeCell ref="EX27:FG27"/>
    <mergeCell ref="ED27:EM27"/>
    <mergeCell ref="DT27:EC27"/>
    <mergeCell ref="DT26:EC26"/>
    <mergeCell ref="ED26:EM26"/>
    <mergeCell ref="EX23:FG23"/>
    <mergeCell ref="EN25:EW25"/>
    <mergeCell ref="CQ23:CX23"/>
    <mergeCell ref="BM25:BS25"/>
    <mergeCell ref="CC17:CI18"/>
    <mergeCell ref="BV56:CF56"/>
    <mergeCell ref="CY15:DS15"/>
    <mergeCell ref="BR13:CP13"/>
    <mergeCell ref="DJ21:DS21"/>
    <mergeCell ref="CY26:DI26"/>
    <mergeCell ref="CQ22:CX22"/>
    <mergeCell ref="CC20:CI20"/>
    <mergeCell ref="C10:AU10"/>
    <mergeCell ref="C11:AU11"/>
    <mergeCell ref="B6:CV6"/>
    <mergeCell ref="I15:AC15"/>
    <mergeCell ref="CR8:CT8"/>
    <mergeCell ref="CU8:CW8"/>
    <mergeCell ref="AD15:AQ15"/>
    <mergeCell ref="B15:H18"/>
    <mergeCell ref="AX8:BG8"/>
    <mergeCell ref="BH8:BI8"/>
    <mergeCell ref="ED19:EM19"/>
    <mergeCell ref="CY19:DI19"/>
    <mergeCell ref="DJ19:DS19"/>
    <mergeCell ref="DT19:EC19"/>
    <mergeCell ref="EN19:EW19"/>
    <mergeCell ref="CJ25:CP25"/>
    <mergeCell ref="ED25:EM25"/>
    <mergeCell ref="ED24:EM24"/>
    <mergeCell ref="DJ22:DS22"/>
    <mergeCell ref="DJ20:DS20"/>
    <mergeCell ref="BT22:CB22"/>
    <mergeCell ref="BT23:CB23"/>
    <mergeCell ref="BT21:CB21"/>
    <mergeCell ref="BM17:BS18"/>
    <mergeCell ref="BT17:CB18"/>
    <mergeCell ref="BM21:BS21"/>
    <mergeCell ref="CJ24:CP24"/>
    <mergeCell ref="CJ19:CP19"/>
    <mergeCell ref="CC21:CI21"/>
    <mergeCell ref="CJ21:CP21"/>
    <mergeCell ref="CJ22:CP22"/>
    <mergeCell ref="CJ20:CP20"/>
    <mergeCell ref="EQ2:FG2"/>
    <mergeCell ref="DZ3:FG3"/>
    <mergeCell ref="CY8:CZ8"/>
    <mergeCell ref="DT15:EM15"/>
    <mergeCell ref="CW6:DJ6"/>
    <mergeCell ref="AY15:CX15"/>
    <mergeCell ref="CB8:CP8"/>
    <mergeCell ref="BY8:BZ8"/>
    <mergeCell ref="BS8:BT8"/>
    <mergeCell ref="DH12:EF12"/>
    <mergeCell ref="DH10:ED10"/>
    <mergeCell ref="BP8:BR8"/>
    <mergeCell ref="BJ8:BM8"/>
    <mergeCell ref="BN8:BO8"/>
    <mergeCell ref="BU8:BX8"/>
    <mergeCell ref="EH12:FF12"/>
    <mergeCell ref="EE10:EW10"/>
    <mergeCell ref="BR12:CP12"/>
    <mergeCell ref="BI10:BS10"/>
    <mergeCell ref="BU10:DC10"/>
    <mergeCell ref="BI12:BQ12"/>
    <mergeCell ref="BU11:DC11"/>
    <mergeCell ref="AR21:AX21"/>
    <mergeCell ref="AY21:BE21"/>
    <mergeCell ref="BF19:BL19"/>
    <mergeCell ref="AY19:BE19"/>
    <mergeCell ref="AR19:AX19"/>
    <mergeCell ref="CC19:CI19"/>
    <mergeCell ref="CQ20:CX20"/>
    <mergeCell ref="CY20:DI20"/>
    <mergeCell ref="DJ26:DS26"/>
    <mergeCell ref="BF26:BL26"/>
    <mergeCell ref="CQ26:CX26"/>
    <mergeCell ref="CQ19:CX19"/>
    <mergeCell ref="CJ23:CP23"/>
    <mergeCell ref="DJ25:DS25"/>
    <mergeCell ref="DJ23:DS23"/>
    <mergeCell ref="BT25:CB25"/>
    <mergeCell ref="CC24:CI24"/>
    <mergeCell ref="CQ25:CX25"/>
    <mergeCell ref="DT23:EC23"/>
    <mergeCell ref="ED23:EM23"/>
    <mergeCell ref="DJ24:DS24"/>
    <mergeCell ref="DT24:EC24"/>
    <mergeCell ref="DT25:EC25"/>
    <mergeCell ref="BT27:CB27"/>
    <mergeCell ref="CQ24:CX24"/>
    <mergeCell ref="CY24:DI24"/>
    <mergeCell ref="CC25:CI25"/>
    <mergeCell ref="CC26:CI26"/>
    <mergeCell ref="CQ27:CX27"/>
    <mergeCell ref="CJ26:CP26"/>
    <mergeCell ref="CJ28:CP28"/>
    <mergeCell ref="CC27:CI27"/>
    <mergeCell ref="CJ27:CP27"/>
    <mergeCell ref="DJ27:DS27"/>
    <mergeCell ref="CY27:DI27"/>
    <mergeCell ref="CY28:DI28"/>
    <mergeCell ref="DJ28:DS28"/>
    <mergeCell ref="CC28:CI28"/>
    <mergeCell ref="AY25:BE25"/>
    <mergeCell ref="AY26:BE26"/>
    <mergeCell ref="BF28:BL28"/>
    <mergeCell ref="AY27:BE27"/>
    <mergeCell ref="BF27:BL27"/>
    <mergeCell ref="BF25:BL25"/>
    <mergeCell ref="AO63:BI63"/>
    <mergeCell ref="BJ63:BU63"/>
    <mergeCell ref="AZ49:BE49"/>
    <mergeCell ref="BJ60:BU60"/>
    <mergeCell ref="AO57:BI57"/>
    <mergeCell ref="BF40:BL42"/>
    <mergeCell ref="B39:H39"/>
    <mergeCell ref="I39:N39"/>
    <mergeCell ref="AE51:AM51"/>
    <mergeCell ref="AD39:AJ39"/>
    <mergeCell ref="C47:AK47"/>
    <mergeCell ref="BM27:BS27"/>
    <mergeCell ref="BM28:BS28"/>
    <mergeCell ref="AR28:AX28"/>
    <mergeCell ref="BF32:BL32"/>
    <mergeCell ref="AY28:BE28"/>
    <mergeCell ref="BM32:BS32"/>
    <mergeCell ref="BT32:CB32"/>
    <mergeCell ref="BF39:BL39"/>
    <mergeCell ref="BM39:BS39"/>
    <mergeCell ref="BW45:DE45"/>
    <mergeCell ref="CC32:CI32"/>
    <mergeCell ref="CQ33:CX33"/>
    <mergeCell ref="CY33:DI33"/>
    <mergeCell ref="CQ39:CX39"/>
    <mergeCell ref="CY29:DI29"/>
    <mergeCell ref="R40:T40"/>
    <mergeCell ref="AK40:AQ42"/>
    <mergeCell ref="AD40:AJ42"/>
    <mergeCell ref="U40:AC41"/>
    <mergeCell ref="BM30:BS30"/>
    <mergeCell ref="BT30:CB30"/>
    <mergeCell ref="AR39:AX39"/>
    <mergeCell ref="CC39:CI39"/>
    <mergeCell ref="AY39:BE39"/>
    <mergeCell ref="BT28:CB28"/>
    <mergeCell ref="CQ28:CX28"/>
    <mergeCell ref="CG64:CQ64"/>
    <mergeCell ref="AO62:BI62"/>
    <mergeCell ref="AO61:BI61"/>
    <mergeCell ref="BV63:CF63"/>
    <mergeCell ref="BV62:CF62"/>
    <mergeCell ref="CG62:CQ62"/>
    <mergeCell ref="AO64:BI64"/>
    <mergeCell ref="BF30:BL30"/>
    <mergeCell ref="EX30:FG30"/>
    <mergeCell ref="CJ30:CP30"/>
    <mergeCell ref="CQ30:CX30"/>
    <mergeCell ref="CY30:DI30"/>
    <mergeCell ref="DJ30:DS30"/>
    <mergeCell ref="EN30:EW30"/>
    <mergeCell ref="ED30:EM30"/>
    <mergeCell ref="DT30:EC30"/>
    <mergeCell ref="DJ32:DS32"/>
    <mergeCell ref="CJ31:CP31"/>
    <mergeCell ref="CQ31:CX31"/>
    <mergeCell ref="CY31:DI31"/>
    <mergeCell ref="CJ33:CP33"/>
    <mergeCell ref="CY32:DI32"/>
    <mergeCell ref="CJ32:CP32"/>
    <mergeCell ref="DJ33:DS33"/>
    <mergeCell ref="Q83:AD83"/>
    <mergeCell ref="Q84:AD84"/>
    <mergeCell ref="BM31:BS31"/>
    <mergeCell ref="BT31:CB31"/>
    <mergeCell ref="BW49:CU49"/>
    <mergeCell ref="CQ32:CX32"/>
    <mergeCell ref="AY40:BE42"/>
    <mergeCell ref="BJ65:BU65"/>
    <mergeCell ref="BV76:CF76"/>
    <mergeCell ref="CJ39:CP39"/>
    <mergeCell ref="B76:S76"/>
    <mergeCell ref="Q79:AD79"/>
    <mergeCell ref="AV79:BI79"/>
    <mergeCell ref="AR31:AX31"/>
    <mergeCell ref="AY31:BE31"/>
    <mergeCell ref="BF31:BL31"/>
    <mergeCell ref="AO65:BI65"/>
    <mergeCell ref="B66:S66"/>
    <mergeCell ref="T65:AN65"/>
    <mergeCell ref="B65:S65"/>
    <mergeCell ref="B78:AD78"/>
    <mergeCell ref="B31:H31"/>
    <mergeCell ref="I31:N31"/>
    <mergeCell ref="O31:T31"/>
    <mergeCell ref="U31:AC31"/>
    <mergeCell ref="AD31:AJ31"/>
    <mergeCell ref="U39:AC39"/>
    <mergeCell ref="B64:S64"/>
    <mergeCell ref="B33:H33"/>
    <mergeCell ref="I33:N33"/>
    <mergeCell ref="Q88:AD88"/>
    <mergeCell ref="B79:P79"/>
    <mergeCell ref="B80:P80"/>
    <mergeCell ref="Q80:AD80"/>
    <mergeCell ref="B83:P83"/>
    <mergeCell ref="B84:P84"/>
    <mergeCell ref="B87:P87"/>
    <mergeCell ref="B88:P88"/>
    <mergeCell ref="B86:AO86"/>
    <mergeCell ref="Q87:AD87"/>
    <mergeCell ref="B82:AD82"/>
    <mergeCell ref="EX51:FG51"/>
    <mergeCell ref="EX48:FG48"/>
    <mergeCell ref="DC52:DL52"/>
    <mergeCell ref="B68:S68"/>
    <mergeCell ref="T68:AN68"/>
    <mergeCell ref="AO68:BI68"/>
    <mergeCell ref="BJ68:BU68"/>
    <mergeCell ref="BV68:CF68"/>
    <mergeCell ref="ER68:FG68"/>
    <mergeCell ref="DT31:EC31"/>
    <mergeCell ref="ED31:EM31"/>
    <mergeCell ref="EN31:EW31"/>
    <mergeCell ref="EX31:FG31"/>
    <mergeCell ref="DJ31:DS31"/>
    <mergeCell ref="ER65:FG65"/>
    <mergeCell ref="ED39:EM39"/>
    <mergeCell ref="ED33:EM33"/>
    <mergeCell ref="EN33:EW33"/>
    <mergeCell ref="DJ39:DS39"/>
    <mergeCell ref="AR33:AX33"/>
    <mergeCell ref="AY33:BE33"/>
    <mergeCell ref="BF33:BL33"/>
    <mergeCell ref="BM33:BS33"/>
    <mergeCell ref="BT33:CB33"/>
    <mergeCell ref="CC33:CI33"/>
    <mergeCell ref="DT33:EC33"/>
    <mergeCell ref="CR70:EQ70"/>
    <mergeCell ref="ER70:FG70"/>
    <mergeCell ref="ER69:FG69"/>
    <mergeCell ref="CJ40:CP42"/>
    <mergeCell ref="BT39:CB39"/>
    <mergeCell ref="T58:AN58"/>
    <mergeCell ref="B58:S58"/>
    <mergeCell ref="E41:T41"/>
    <mergeCell ref="G45:T45"/>
    <mergeCell ref="ED38:EM38"/>
    <mergeCell ref="CY39:DI39"/>
    <mergeCell ref="EX38:FG38"/>
    <mergeCell ref="AR38:AX38"/>
    <mergeCell ref="T75:AN75"/>
    <mergeCell ref="CC38:CI38"/>
    <mergeCell ref="CJ38:CP38"/>
    <mergeCell ref="BF38:BL38"/>
    <mergeCell ref="BM38:BS38"/>
    <mergeCell ref="BT38:CB38"/>
    <mergeCell ref="BV75:CF75"/>
    <mergeCell ref="BJ70:BU70"/>
    <mergeCell ref="BV70:CF70"/>
    <mergeCell ref="CG70:CQ70"/>
    <mergeCell ref="ER75:FG75"/>
    <mergeCell ref="U38:AC38"/>
    <mergeCell ref="AZ48:BE48"/>
    <mergeCell ref="AN52:AO52"/>
    <mergeCell ref="B59:S59"/>
    <mergeCell ref="B75:S75"/>
    <mergeCell ref="AO75:BI75"/>
    <mergeCell ref="BJ75:BU75"/>
    <mergeCell ref="AY38:BE38"/>
    <mergeCell ref="CG75:CQ75"/>
    <mergeCell ref="CR75:EQ75"/>
    <mergeCell ref="CQ38:CX38"/>
    <mergeCell ref="CY38:DI38"/>
    <mergeCell ref="DJ38:DS38"/>
    <mergeCell ref="EN38:EW38"/>
    <mergeCell ref="DT38:EC38"/>
    <mergeCell ref="O34:T34"/>
    <mergeCell ref="U34:AC34"/>
    <mergeCell ref="AD34:AJ34"/>
    <mergeCell ref="AK34:AQ34"/>
    <mergeCell ref="AR34:AX34"/>
    <mergeCell ref="AY34:BE34"/>
    <mergeCell ref="BF34:BL34"/>
    <mergeCell ref="CC34:CI34"/>
    <mergeCell ref="CJ34:CP34"/>
    <mergeCell ref="CQ34:CX34"/>
    <mergeCell ref="DJ34:DS34"/>
    <mergeCell ref="DT34:EC34"/>
    <mergeCell ref="DJ35:DS35"/>
    <mergeCell ref="DT35:EC35"/>
    <mergeCell ref="DJ36:DS36"/>
    <mergeCell ref="DT36:EC36"/>
    <mergeCell ref="B35:H35"/>
    <mergeCell ref="B36:H36"/>
    <mergeCell ref="I35:N35"/>
    <mergeCell ref="I36:N36"/>
    <mergeCell ref="O35:T35"/>
    <mergeCell ref="O36:T36"/>
    <mergeCell ref="U35:AC35"/>
    <mergeCell ref="U36:AC36"/>
    <mergeCell ref="AY35:BE35"/>
    <mergeCell ref="AR36:AX36"/>
    <mergeCell ref="AY36:BE36"/>
    <mergeCell ref="AD35:AJ35"/>
    <mergeCell ref="AD36:AJ36"/>
    <mergeCell ref="AK35:AQ35"/>
    <mergeCell ref="AK36:AQ36"/>
    <mergeCell ref="CQ35:CX35"/>
    <mergeCell ref="CQ36:CX36"/>
    <mergeCell ref="BF35:BL35"/>
    <mergeCell ref="BF36:BL36"/>
    <mergeCell ref="CC35:CI35"/>
    <mergeCell ref="CC36:CI36"/>
    <mergeCell ref="AK37:AQ37"/>
    <mergeCell ref="AR37:AX37"/>
    <mergeCell ref="AY37:BE37"/>
    <mergeCell ref="BM37:BS37"/>
    <mergeCell ref="CJ36:CP36"/>
    <mergeCell ref="CJ35:CP35"/>
    <mergeCell ref="BM36:BS36"/>
    <mergeCell ref="BM35:BS35"/>
    <mergeCell ref="AR35:AX35"/>
    <mergeCell ref="BJ71:BU71"/>
    <mergeCell ref="BV71:CF71"/>
    <mergeCell ref="CG71:CQ71"/>
    <mergeCell ref="B37:H37"/>
    <mergeCell ref="I37:N37"/>
    <mergeCell ref="O37:T37"/>
    <mergeCell ref="U37:AC37"/>
    <mergeCell ref="AD37:AJ37"/>
    <mergeCell ref="BF37:BL37"/>
    <mergeCell ref="CC37:CI37"/>
    <mergeCell ref="CJ37:CP37"/>
    <mergeCell ref="DJ37:DS37"/>
    <mergeCell ref="DT37:EC37"/>
    <mergeCell ref="T74:AN74"/>
    <mergeCell ref="B74:S74"/>
    <mergeCell ref="CR71:EQ71"/>
    <mergeCell ref="ER71:FG71"/>
    <mergeCell ref="ER72:FG72"/>
    <mergeCell ref="ER73:FG73"/>
    <mergeCell ref="B71:S71"/>
    <mergeCell ref="T71:AN71"/>
    <mergeCell ref="ER74:FG74"/>
    <mergeCell ref="BV74:CF74"/>
    <mergeCell ref="CG72:CQ72"/>
    <mergeCell ref="CG73:CQ73"/>
    <mergeCell ref="B72:S72"/>
    <mergeCell ref="T72:AN72"/>
    <mergeCell ref="B73:S73"/>
    <mergeCell ref="T73:AN73"/>
    <mergeCell ref="BJ72:BU72"/>
    <mergeCell ref="BJ73:BU73"/>
    <mergeCell ref="BJ74:BU74"/>
    <mergeCell ref="BV72:CF72"/>
    <mergeCell ref="BV73:CF73"/>
    <mergeCell ref="CR73:EQ73"/>
    <mergeCell ref="CR72:EQ72"/>
    <mergeCell ref="CR74:EQ74"/>
    <mergeCell ref="CG74:CQ74"/>
    <mergeCell ref="CQ37:CX37"/>
  </mergeCells>
  <conditionalFormatting sqref="FI21:FI39">
    <cfRule type="cellIs" priority="1" dxfId="3" operator="equal" stopIfTrue="1">
      <formula>"летний период"</formula>
    </cfRule>
  </conditionalFormatting>
  <dataValidations count="4">
    <dataValidation type="list" allowBlank="1" showInputMessage="1" showErrorMessage="1" sqref="BR12:CP12">
      <formula1>б</formula1>
    </dataValidation>
    <dataValidation type="list" allowBlank="1" showInputMessage="1" showErrorMessage="1" sqref="BU10:DC10">
      <formula1>а</formula1>
    </dataValidation>
    <dataValidation type="list" allowBlank="1" showInputMessage="1" showErrorMessage="1" sqref="CB8:CP8">
      <formula1>$FN$3:$FN$15</formula1>
    </dataValidation>
    <dataValidation type="list" allowBlank="1" showInputMessage="1" showErrorMessage="1" sqref="FI21:FI39">
      <formula1>$FO$2:$FO$4</formula1>
    </dataValidation>
  </dataValidations>
  <printOptions horizontalCentered="1"/>
  <pageMargins left="0" right="0" top="0.3937007874015748" bottom="0" header="0.5118110236220472" footer="0.5118110236220472"/>
  <pageSetup blackAndWhite="1" fitToHeight="0" fitToWidth="1" horizontalDpi="600" verticalDpi="600" orientation="landscape" paperSize="9" scale="9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1"/>
    <pageSetUpPr fitToPage="1"/>
  </sheetPr>
  <dimension ref="B1:IF82"/>
  <sheetViews>
    <sheetView showGridLines="0" zoomScaleSheetLayoutView="100" zoomScalePageLayoutView="0" workbookViewId="0" topLeftCell="A25">
      <selection activeCell="A1" sqref="A1"/>
    </sheetView>
  </sheetViews>
  <sheetFormatPr defaultColWidth="1.00390625" defaultRowHeight="11.25" customHeight="1"/>
  <cols>
    <col min="1" max="1" width="1.37890625" style="1" customWidth="1"/>
    <col min="2" max="163" width="1.00390625" style="1" customWidth="1"/>
    <col min="164" max="164" width="1.00390625" style="21" customWidth="1"/>
    <col min="165" max="165" width="25.375" style="21" customWidth="1"/>
    <col min="166" max="166" width="2.75390625" style="21" hidden="1" customWidth="1"/>
    <col min="167" max="172" width="12.75390625" style="21" hidden="1" customWidth="1"/>
    <col min="173" max="173" width="2.75390625" style="21" hidden="1" customWidth="1"/>
    <col min="174" max="176" width="6.75390625" style="21" hidden="1" customWidth="1"/>
    <col min="177" max="177" width="6.75390625" style="22" hidden="1" customWidth="1"/>
    <col min="178" max="178" width="2.75390625" style="22" hidden="1" customWidth="1"/>
    <col min="179" max="179" width="8.75390625" style="22" hidden="1" customWidth="1"/>
    <col min="180" max="180" width="8.75390625" style="26" hidden="1" customWidth="1"/>
    <col min="181" max="183" width="8.75390625" style="21" hidden="1" customWidth="1"/>
    <col min="184" max="184" width="8.625" style="21" hidden="1" customWidth="1"/>
    <col min="185" max="189" width="1.00390625" style="21" customWidth="1"/>
    <col min="190" max="255" width="1.00390625" style="1" customWidth="1"/>
    <col min="256" max="16384" width="1.00390625" style="1" customWidth="1"/>
  </cols>
  <sheetData>
    <row r="1" spans="184:187" ht="6" customHeight="1">
      <c r="GB1" s="25"/>
      <c r="GC1" s="25"/>
      <c r="GD1" s="25"/>
      <c r="GE1" s="25"/>
    </row>
    <row r="2" spans="2:187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418" t="s">
        <v>115</v>
      </c>
      <c r="ER2" s="419"/>
      <c r="ES2" s="419"/>
      <c r="ET2" s="419"/>
      <c r="EU2" s="419"/>
      <c r="EV2" s="419"/>
      <c r="EW2" s="419"/>
      <c r="EX2" s="419"/>
      <c r="EY2" s="419"/>
      <c r="EZ2" s="419"/>
      <c r="FA2" s="419"/>
      <c r="FB2" s="419"/>
      <c r="FC2" s="419"/>
      <c r="FD2" s="419"/>
      <c r="FE2" s="419"/>
      <c r="FF2" s="419"/>
      <c r="FG2" s="419"/>
      <c r="FO2" s="74"/>
      <c r="FP2" s="22"/>
      <c r="GC2" s="25"/>
      <c r="GD2" s="25"/>
      <c r="GE2" s="25"/>
    </row>
    <row r="3" spans="2:187" ht="15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420" t="s">
        <v>116</v>
      </c>
      <c r="EA3" s="420"/>
      <c r="EB3" s="420"/>
      <c r="EC3" s="420"/>
      <c r="ED3" s="420"/>
      <c r="EE3" s="420"/>
      <c r="EF3" s="420"/>
      <c r="EG3" s="420"/>
      <c r="EH3" s="420"/>
      <c r="EI3" s="420"/>
      <c r="EJ3" s="420"/>
      <c r="EK3" s="420"/>
      <c r="EL3" s="420"/>
      <c r="EM3" s="420"/>
      <c r="EN3" s="420"/>
      <c r="EO3" s="420"/>
      <c r="EP3" s="420"/>
      <c r="EQ3" s="420"/>
      <c r="ER3" s="420"/>
      <c r="ES3" s="420"/>
      <c r="ET3" s="420"/>
      <c r="EU3" s="420"/>
      <c r="EV3" s="420"/>
      <c r="EW3" s="420"/>
      <c r="EX3" s="420"/>
      <c r="EY3" s="420"/>
      <c r="EZ3" s="420"/>
      <c r="FA3" s="420"/>
      <c r="FB3" s="420"/>
      <c r="FC3" s="420"/>
      <c r="FD3" s="420"/>
      <c r="FE3" s="420"/>
      <c r="FF3" s="420"/>
      <c r="FG3" s="420"/>
      <c r="FI3" s="88"/>
      <c r="FN3" s="74"/>
      <c r="FO3" s="73" t="s">
        <v>86</v>
      </c>
      <c r="FP3" s="81"/>
      <c r="FU3" s="40"/>
      <c r="GC3" s="25"/>
      <c r="GD3" s="25"/>
      <c r="GE3" s="25"/>
    </row>
    <row r="4" spans="2:187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N4" s="72" t="s">
        <v>60</v>
      </c>
      <c r="FO4" s="73" t="s">
        <v>87</v>
      </c>
      <c r="FP4" s="81"/>
      <c r="GA4" s="30"/>
      <c r="GB4" s="32"/>
      <c r="GC4" s="34"/>
      <c r="GD4" s="35"/>
      <c r="GE4" s="25"/>
    </row>
    <row r="5" spans="2:187" ht="6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N5" s="71" t="s">
        <v>61</v>
      </c>
      <c r="GC5" s="35"/>
      <c r="GD5" s="35"/>
      <c r="GE5" s="25"/>
    </row>
    <row r="6" spans="2:237" ht="16.5" customHeight="1">
      <c r="B6" s="291" t="s">
        <v>117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302"/>
      <c r="CX6" s="302"/>
      <c r="CY6" s="302"/>
      <c r="CZ6" s="302"/>
      <c r="DA6" s="302"/>
      <c r="DB6" s="302"/>
      <c r="DC6" s="302"/>
      <c r="DD6" s="302"/>
      <c r="DE6" s="302"/>
      <c r="DF6" s="302"/>
      <c r="DG6" s="302"/>
      <c r="DH6" s="302"/>
      <c r="DI6" s="302"/>
      <c r="DJ6" s="302"/>
      <c r="DK6" s="24"/>
      <c r="DL6" s="24"/>
      <c r="DM6" s="23"/>
      <c r="DN6" s="23"/>
      <c r="DO6" s="24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N6" s="71" t="s">
        <v>62</v>
      </c>
      <c r="GA6" s="31"/>
      <c r="GB6" s="33"/>
      <c r="GC6" s="35"/>
      <c r="GD6" s="35"/>
      <c r="GE6" s="25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</row>
    <row r="7" spans="2:237" ht="4.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N7" s="71" t="s">
        <v>63</v>
      </c>
      <c r="GC7" s="25"/>
      <c r="GD7" s="25"/>
      <c r="GE7" s="25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</row>
    <row r="8" spans="2:237" ht="11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97" t="s">
        <v>7</v>
      </c>
      <c r="AY8" s="297"/>
      <c r="AZ8" s="297"/>
      <c r="BA8" s="297"/>
      <c r="BB8" s="297"/>
      <c r="BC8" s="297"/>
      <c r="BD8" s="297"/>
      <c r="BE8" s="297"/>
      <c r="BF8" s="297"/>
      <c r="BG8" s="297"/>
      <c r="BH8" s="298" t="s">
        <v>0</v>
      </c>
      <c r="BI8" s="298"/>
      <c r="BJ8" s="379"/>
      <c r="BK8" s="294"/>
      <c r="BL8" s="294"/>
      <c r="BM8" s="294"/>
      <c r="BN8" s="297" t="s">
        <v>0</v>
      </c>
      <c r="BO8" s="297"/>
      <c r="BP8" s="299" t="s">
        <v>8</v>
      </c>
      <c r="BQ8" s="299"/>
      <c r="BR8" s="299"/>
      <c r="BS8" s="298" t="s">
        <v>0</v>
      </c>
      <c r="BT8" s="298"/>
      <c r="BU8" s="379"/>
      <c r="BV8" s="294"/>
      <c r="BW8" s="294"/>
      <c r="BX8" s="294"/>
      <c r="BY8" s="297" t="s">
        <v>0</v>
      </c>
      <c r="BZ8" s="297"/>
      <c r="CA8" s="2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2"/>
      <c r="CR8" s="292" t="s">
        <v>1</v>
      </c>
      <c r="CS8" s="292"/>
      <c r="CT8" s="292"/>
      <c r="CU8" s="293"/>
      <c r="CV8" s="294"/>
      <c r="CW8" s="294"/>
      <c r="CX8" s="2"/>
      <c r="CY8" s="297" t="s">
        <v>2</v>
      </c>
      <c r="CZ8" s="297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N8" s="71" t="s">
        <v>45</v>
      </c>
      <c r="GC8" s="25"/>
      <c r="GD8" s="25"/>
      <c r="GE8" s="25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</row>
    <row r="9" spans="2:237" ht="11.2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3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N9" s="71" t="s">
        <v>64</v>
      </c>
      <c r="GC9" s="25"/>
      <c r="GD9" s="25"/>
      <c r="GE9" s="25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</row>
    <row r="10" spans="2:237" ht="11.25" customHeight="1">
      <c r="B10" s="6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97" t="s">
        <v>14</v>
      </c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"/>
      <c r="BT10" s="306"/>
      <c r="BU10" s="380"/>
      <c r="BV10" s="380"/>
      <c r="BW10" s="380"/>
      <c r="BX10" s="380"/>
      <c r="BY10" s="380"/>
      <c r="BZ10" s="380"/>
      <c r="CA10" s="380"/>
      <c r="CB10" s="380"/>
      <c r="CC10" s="380"/>
      <c r="CD10" s="380"/>
      <c r="CE10" s="380"/>
      <c r="CF10" s="380"/>
      <c r="CG10" s="380"/>
      <c r="CH10" s="380"/>
      <c r="CI10" s="380"/>
      <c r="CJ10" s="380"/>
      <c r="CK10" s="380"/>
      <c r="CL10" s="380"/>
      <c r="CM10" s="380"/>
      <c r="CN10" s="380"/>
      <c r="CO10" s="380"/>
      <c r="CP10" s="380"/>
      <c r="CQ10" s="380"/>
      <c r="CR10" s="380"/>
      <c r="CS10" s="380"/>
      <c r="CT10" s="380"/>
      <c r="CU10" s="380"/>
      <c r="CV10" s="380"/>
      <c r="CW10" s="380"/>
      <c r="CX10" s="380"/>
      <c r="CY10" s="380"/>
      <c r="CZ10" s="380"/>
      <c r="DA10" s="380"/>
      <c r="DB10" s="380"/>
      <c r="DC10" s="2"/>
      <c r="DD10" s="2"/>
      <c r="DE10" s="2"/>
      <c r="DF10" s="2"/>
      <c r="DG10" s="2"/>
      <c r="DH10" s="299" t="s">
        <v>71</v>
      </c>
      <c r="DI10" s="299"/>
      <c r="DJ10" s="299"/>
      <c r="DK10" s="299"/>
      <c r="DL10" s="299"/>
      <c r="DM10" s="299"/>
      <c r="DN10" s="299"/>
      <c r="DO10" s="299"/>
      <c r="DP10" s="299"/>
      <c r="DQ10" s="299"/>
      <c r="DR10" s="299"/>
      <c r="DS10" s="299"/>
      <c r="DT10" s="299"/>
      <c r="DU10" s="299"/>
      <c r="DV10" s="299"/>
      <c r="DW10" s="299"/>
      <c r="DX10" s="299"/>
      <c r="DY10" s="299"/>
      <c r="DZ10" s="299"/>
      <c r="EA10" s="299"/>
      <c r="EB10" s="299"/>
      <c r="EC10" s="299"/>
      <c r="ED10" s="299"/>
      <c r="EE10" s="305">
        <f>IF(BT10="","",VLOOKUP(BT10,'Доп. информация'!B4:C95,2,0))</f>
      </c>
      <c r="EF10" s="305"/>
      <c r="EG10" s="305"/>
      <c r="EH10" s="305"/>
      <c r="EI10" s="305"/>
      <c r="EJ10" s="305"/>
      <c r="EK10" s="305"/>
      <c r="EL10" s="305"/>
      <c r="EM10" s="305"/>
      <c r="EN10" s="305"/>
      <c r="EO10" s="305"/>
      <c r="EP10" s="305"/>
      <c r="EQ10" s="305"/>
      <c r="ER10" s="305"/>
      <c r="ES10" s="305"/>
      <c r="ET10" s="305"/>
      <c r="EU10" s="305"/>
      <c r="EV10" s="305"/>
      <c r="EW10" s="305"/>
      <c r="EX10" s="2"/>
      <c r="EY10" s="2"/>
      <c r="EZ10" s="2"/>
      <c r="FA10" s="2"/>
      <c r="FB10" s="2"/>
      <c r="FC10" s="2"/>
      <c r="FD10" s="2"/>
      <c r="FE10" s="2"/>
      <c r="FF10" s="2"/>
      <c r="FG10" s="2"/>
      <c r="FN10" s="71" t="s">
        <v>65</v>
      </c>
      <c r="GC10" s="25"/>
      <c r="GD10" s="25"/>
      <c r="GE10" s="25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</row>
    <row r="11" spans="2:237" ht="11.25" customHeight="1">
      <c r="B11" s="7"/>
      <c r="C11" s="289" t="s">
        <v>44</v>
      </c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95" t="s">
        <v>73</v>
      </c>
      <c r="BU11" s="296"/>
      <c r="BV11" s="296"/>
      <c r="BW11" s="296"/>
      <c r="BX11" s="296"/>
      <c r="BY11" s="296"/>
      <c r="BZ11" s="296"/>
      <c r="CA11" s="296"/>
      <c r="CB11" s="296"/>
      <c r="CC11" s="296"/>
      <c r="CD11" s="296"/>
      <c r="CE11" s="296"/>
      <c r="CF11" s="296"/>
      <c r="CG11" s="296"/>
      <c r="CH11" s="296"/>
      <c r="CI11" s="296"/>
      <c r="CJ11" s="296"/>
      <c r="CK11" s="296"/>
      <c r="CL11" s="296"/>
      <c r="CM11" s="296"/>
      <c r="CN11" s="296"/>
      <c r="CO11" s="296"/>
      <c r="CP11" s="296"/>
      <c r="CQ11" s="296"/>
      <c r="CR11" s="296"/>
      <c r="CS11" s="296"/>
      <c r="CT11" s="296"/>
      <c r="CU11" s="296"/>
      <c r="CV11" s="296"/>
      <c r="CW11" s="296"/>
      <c r="CX11" s="296"/>
      <c r="CY11" s="296"/>
      <c r="CZ11" s="296"/>
      <c r="DA11" s="296"/>
      <c r="DB11" s="296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N11" s="71" t="s">
        <v>66</v>
      </c>
      <c r="GC11" s="25"/>
      <c r="GD11" s="25"/>
      <c r="GE11" s="25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</row>
    <row r="12" spans="2:237" ht="11.25" customHeight="1">
      <c r="B12" s="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97" t="s">
        <v>3</v>
      </c>
      <c r="BI12" s="297"/>
      <c r="BJ12" s="297"/>
      <c r="BK12" s="297"/>
      <c r="BL12" s="297"/>
      <c r="BM12" s="297"/>
      <c r="BN12" s="297"/>
      <c r="BO12" s="297"/>
      <c r="BP12" s="297"/>
      <c r="BQ12" s="293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97" t="s">
        <v>9</v>
      </c>
      <c r="DI12" s="297"/>
      <c r="DJ12" s="297"/>
      <c r="DK12" s="297"/>
      <c r="DL12" s="297"/>
      <c r="DM12" s="297"/>
      <c r="DN12" s="297"/>
      <c r="DO12" s="297"/>
      <c r="DP12" s="297"/>
      <c r="DQ12" s="297"/>
      <c r="DR12" s="297"/>
      <c r="DS12" s="297"/>
      <c r="DT12" s="297"/>
      <c r="DU12" s="297"/>
      <c r="DV12" s="297"/>
      <c r="DW12" s="297"/>
      <c r="DX12" s="297"/>
      <c r="DY12" s="297"/>
      <c r="DZ12" s="297"/>
      <c r="EA12" s="297"/>
      <c r="EB12" s="297"/>
      <c r="EC12" s="297"/>
      <c r="ED12" s="297"/>
      <c r="EE12" s="297"/>
      <c r="EF12" s="297"/>
      <c r="EG12" s="2"/>
      <c r="EH12" s="303">
        <f>IF(BQ12="","",VLOOKUP(BQ12,'Доп. информация'!E4:F95,2,0))</f>
      </c>
      <c r="EI12" s="304"/>
      <c r="EJ12" s="304"/>
      <c r="EK12" s="304"/>
      <c r="EL12" s="304"/>
      <c r="EM12" s="304"/>
      <c r="EN12" s="304"/>
      <c r="EO12" s="304"/>
      <c r="EP12" s="304"/>
      <c r="EQ12" s="304"/>
      <c r="ER12" s="304"/>
      <c r="ES12" s="304"/>
      <c r="ET12" s="304"/>
      <c r="EU12" s="304"/>
      <c r="EV12" s="304"/>
      <c r="EW12" s="304"/>
      <c r="EX12" s="304"/>
      <c r="EY12" s="304"/>
      <c r="EZ12" s="304"/>
      <c r="FA12" s="304"/>
      <c r="FB12" s="304"/>
      <c r="FC12" s="304"/>
      <c r="FD12" s="304"/>
      <c r="FE12" s="304"/>
      <c r="FF12" s="304"/>
      <c r="FG12" s="2"/>
      <c r="FN12" s="71" t="s">
        <v>67</v>
      </c>
      <c r="GC12" s="25"/>
      <c r="GD12" s="25"/>
      <c r="GE12" s="25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</row>
    <row r="13" spans="2:237" ht="11.2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95" t="s">
        <v>5</v>
      </c>
      <c r="BR13" s="296"/>
      <c r="BS13" s="296"/>
      <c r="BT13" s="296"/>
      <c r="BU13" s="296"/>
      <c r="BV13" s="296"/>
      <c r="BW13" s="296"/>
      <c r="BX13" s="296"/>
      <c r="BY13" s="296"/>
      <c r="BZ13" s="296"/>
      <c r="CA13" s="296"/>
      <c r="CB13" s="296"/>
      <c r="CC13" s="296"/>
      <c r="CD13" s="296"/>
      <c r="CE13" s="296"/>
      <c r="CF13" s="296"/>
      <c r="CG13" s="296"/>
      <c r="CH13" s="296"/>
      <c r="CI13" s="296"/>
      <c r="CJ13" s="296"/>
      <c r="CK13" s="296"/>
      <c r="CL13" s="296"/>
      <c r="CM13" s="296"/>
      <c r="CN13" s="296"/>
      <c r="CO13" s="296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N13" s="71" t="s">
        <v>68</v>
      </c>
      <c r="GC13" s="25"/>
      <c r="GD13" s="25"/>
      <c r="GE13" s="25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</row>
    <row r="14" spans="2:237" ht="11.2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N14" s="71" t="s">
        <v>69</v>
      </c>
      <c r="GB14" s="25"/>
      <c r="GC14" s="25"/>
      <c r="GD14" s="25"/>
      <c r="GE14" s="25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</row>
    <row r="15" spans="2:187" ht="24.75" customHeight="1">
      <c r="B15" s="216" t="s">
        <v>10</v>
      </c>
      <c r="C15" s="217"/>
      <c r="D15" s="217"/>
      <c r="E15" s="217"/>
      <c r="F15" s="217"/>
      <c r="G15" s="217"/>
      <c r="H15" s="218"/>
      <c r="I15" s="215" t="s">
        <v>6</v>
      </c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32" t="s">
        <v>13</v>
      </c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4"/>
      <c r="AR15" s="216" t="s">
        <v>15</v>
      </c>
      <c r="AS15" s="217"/>
      <c r="AT15" s="217"/>
      <c r="AU15" s="217"/>
      <c r="AV15" s="217"/>
      <c r="AW15" s="217"/>
      <c r="AX15" s="218"/>
      <c r="AY15" s="232" t="s">
        <v>12</v>
      </c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4"/>
      <c r="CY15" s="232" t="s">
        <v>16</v>
      </c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3"/>
      <c r="DK15" s="233"/>
      <c r="DL15" s="233"/>
      <c r="DM15" s="233"/>
      <c r="DN15" s="233"/>
      <c r="DO15" s="233"/>
      <c r="DP15" s="233"/>
      <c r="DQ15" s="233"/>
      <c r="DR15" s="233"/>
      <c r="DS15" s="234"/>
      <c r="DT15" s="232" t="s">
        <v>17</v>
      </c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33"/>
      <c r="EF15" s="233"/>
      <c r="EG15" s="233"/>
      <c r="EH15" s="233"/>
      <c r="EI15" s="233"/>
      <c r="EJ15" s="233"/>
      <c r="EK15" s="233"/>
      <c r="EL15" s="233"/>
      <c r="EM15" s="234"/>
      <c r="EN15" s="216" t="s">
        <v>19</v>
      </c>
      <c r="EO15" s="217"/>
      <c r="EP15" s="217"/>
      <c r="EQ15" s="217"/>
      <c r="ER15" s="217"/>
      <c r="ES15" s="217"/>
      <c r="ET15" s="217"/>
      <c r="EU15" s="217"/>
      <c r="EV15" s="217"/>
      <c r="EW15" s="218"/>
      <c r="EX15" s="216" t="s">
        <v>18</v>
      </c>
      <c r="EY15" s="217"/>
      <c r="EZ15" s="217"/>
      <c r="FA15" s="217"/>
      <c r="FB15" s="217"/>
      <c r="FC15" s="217"/>
      <c r="FD15" s="217"/>
      <c r="FE15" s="217"/>
      <c r="FF15" s="217"/>
      <c r="FG15" s="218"/>
      <c r="FN15" s="71" t="s">
        <v>70</v>
      </c>
      <c r="GB15" s="25"/>
      <c r="GC15" s="25"/>
      <c r="GD15" s="25"/>
      <c r="GE15" s="25"/>
    </row>
    <row r="16" spans="2:232" ht="24.75" customHeight="1">
      <c r="B16" s="219"/>
      <c r="C16" s="220"/>
      <c r="D16" s="220"/>
      <c r="E16" s="220"/>
      <c r="F16" s="220"/>
      <c r="G16" s="220"/>
      <c r="H16" s="221"/>
      <c r="I16" s="216" t="s">
        <v>11</v>
      </c>
      <c r="J16" s="217"/>
      <c r="K16" s="217"/>
      <c r="L16" s="217"/>
      <c r="M16" s="217"/>
      <c r="N16" s="218"/>
      <c r="O16" s="216" t="s">
        <v>20</v>
      </c>
      <c r="P16" s="217"/>
      <c r="Q16" s="217"/>
      <c r="R16" s="217"/>
      <c r="S16" s="217"/>
      <c r="T16" s="218"/>
      <c r="U16" s="236" t="s">
        <v>21</v>
      </c>
      <c r="V16" s="237"/>
      <c r="W16" s="237"/>
      <c r="X16" s="237"/>
      <c r="Y16" s="237"/>
      <c r="Z16" s="237"/>
      <c r="AA16" s="237"/>
      <c r="AB16" s="237"/>
      <c r="AC16" s="238"/>
      <c r="AD16" s="216" t="s">
        <v>4</v>
      </c>
      <c r="AE16" s="217"/>
      <c r="AF16" s="217"/>
      <c r="AG16" s="217"/>
      <c r="AH16" s="217"/>
      <c r="AI16" s="217"/>
      <c r="AJ16" s="218"/>
      <c r="AK16" s="216" t="s">
        <v>22</v>
      </c>
      <c r="AL16" s="217"/>
      <c r="AM16" s="217"/>
      <c r="AN16" s="217"/>
      <c r="AO16" s="217"/>
      <c r="AP16" s="217"/>
      <c r="AQ16" s="218"/>
      <c r="AR16" s="219"/>
      <c r="AS16" s="220"/>
      <c r="AT16" s="220"/>
      <c r="AU16" s="220"/>
      <c r="AV16" s="220"/>
      <c r="AW16" s="220"/>
      <c r="AX16" s="221"/>
      <c r="AY16" s="232" t="s">
        <v>43</v>
      </c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4"/>
      <c r="BM16" s="232" t="s">
        <v>23</v>
      </c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4"/>
      <c r="CC16" s="232" t="s">
        <v>24</v>
      </c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4"/>
      <c r="CY16" s="216" t="s">
        <v>25</v>
      </c>
      <c r="CZ16" s="217"/>
      <c r="DA16" s="217"/>
      <c r="DB16" s="217"/>
      <c r="DC16" s="217"/>
      <c r="DD16" s="217"/>
      <c r="DE16" s="217"/>
      <c r="DF16" s="217"/>
      <c r="DG16" s="217"/>
      <c r="DH16" s="217"/>
      <c r="DI16" s="218"/>
      <c r="DJ16" s="216" t="s">
        <v>26</v>
      </c>
      <c r="DK16" s="217"/>
      <c r="DL16" s="217"/>
      <c r="DM16" s="217"/>
      <c r="DN16" s="217"/>
      <c r="DO16" s="217"/>
      <c r="DP16" s="217"/>
      <c r="DQ16" s="217"/>
      <c r="DR16" s="217"/>
      <c r="DS16" s="218"/>
      <c r="DT16" s="216" t="s">
        <v>27</v>
      </c>
      <c r="DU16" s="217"/>
      <c r="DV16" s="217"/>
      <c r="DW16" s="217"/>
      <c r="DX16" s="217"/>
      <c r="DY16" s="217"/>
      <c r="DZ16" s="217"/>
      <c r="EA16" s="217"/>
      <c r="EB16" s="217"/>
      <c r="EC16" s="218"/>
      <c r="ED16" s="216" t="s">
        <v>28</v>
      </c>
      <c r="EE16" s="217"/>
      <c r="EF16" s="217"/>
      <c r="EG16" s="217"/>
      <c r="EH16" s="217"/>
      <c r="EI16" s="217"/>
      <c r="EJ16" s="217"/>
      <c r="EK16" s="217"/>
      <c r="EL16" s="217"/>
      <c r="EM16" s="218"/>
      <c r="EN16" s="219"/>
      <c r="EO16" s="220"/>
      <c r="EP16" s="220"/>
      <c r="EQ16" s="220"/>
      <c r="ER16" s="220"/>
      <c r="ES16" s="220"/>
      <c r="ET16" s="220"/>
      <c r="EU16" s="220"/>
      <c r="EV16" s="220"/>
      <c r="EW16" s="221"/>
      <c r="EX16" s="219"/>
      <c r="EY16" s="220"/>
      <c r="EZ16" s="220"/>
      <c r="FA16" s="220"/>
      <c r="FB16" s="220"/>
      <c r="FC16" s="220"/>
      <c r="FD16" s="220"/>
      <c r="FE16" s="220"/>
      <c r="FF16" s="220"/>
      <c r="FG16" s="221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</row>
    <row r="17" spans="2:232" ht="59.25" customHeight="1" thickBot="1">
      <c r="B17" s="219"/>
      <c r="C17" s="220"/>
      <c r="D17" s="220"/>
      <c r="E17" s="220"/>
      <c r="F17" s="220"/>
      <c r="G17" s="220"/>
      <c r="H17" s="221"/>
      <c r="I17" s="219"/>
      <c r="J17" s="220"/>
      <c r="K17" s="220"/>
      <c r="L17" s="220"/>
      <c r="M17" s="220"/>
      <c r="N17" s="221"/>
      <c r="O17" s="219"/>
      <c r="P17" s="220"/>
      <c r="Q17" s="220"/>
      <c r="R17" s="220"/>
      <c r="S17" s="220"/>
      <c r="T17" s="221"/>
      <c r="U17" s="239"/>
      <c r="V17" s="240"/>
      <c r="W17" s="240"/>
      <c r="X17" s="240"/>
      <c r="Y17" s="240"/>
      <c r="Z17" s="240"/>
      <c r="AA17" s="240"/>
      <c r="AB17" s="240"/>
      <c r="AC17" s="241"/>
      <c r="AD17" s="219"/>
      <c r="AE17" s="220"/>
      <c r="AF17" s="220"/>
      <c r="AG17" s="220"/>
      <c r="AH17" s="220"/>
      <c r="AI17" s="220"/>
      <c r="AJ17" s="221"/>
      <c r="AK17" s="219"/>
      <c r="AL17" s="220"/>
      <c r="AM17" s="220"/>
      <c r="AN17" s="220"/>
      <c r="AO17" s="220"/>
      <c r="AP17" s="220"/>
      <c r="AQ17" s="221"/>
      <c r="AR17" s="219"/>
      <c r="AS17" s="220"/>
      <c r="AT17" s="220"/>
      <c r="AU17" s="220"/>
      <c r="AV17" s="220"/>
      <c r="AW17" s="220"/>
      <c r="AX17" s="221"/>
      <c r="AY17" s="216" t="s">
        <v>4</v>
      </c>
      <c r="AZ17" s="217"/>
      <c r="BA17" s="217"/>
      <c r="BB17" s="217"/>
      <c r="BC17" s="217"/>
      <c r="BD17" s="217"/>
      <c r="BE17" s="218"/>
      <c r="BF17" s="216" t="s">
        <v>22</v>
      </c>
      <c r="BG17" s="217"/>
      <c r="BH17" s="217"/>
      <c r="BI17" s="217"/>
      <c r="BJ17" s="217"/>
      <c r="BK17" s="217"/>
      <c r="BL17" s="218"/>
      <c r="BM17" s="216" t="s">
        <v>29</v>
      </c>
      <c r="BN17" s="217"/>
      <c r="BO17" s="217"/>
      <c r="BP17" s="217"/>
      <c r="BQ17" s="217"/>
      <c r="BR17" s="217"/>
      <c r="BS17" s="218"/>
      <c r="BT17" s="216" t="s">
        <v>30</v>
      </c>
      <c r="BU17" s="217"/>
      <c r="BV17" s="217"/>
      <c r="BW17" s="217"/>
      <c r="BX17" s="217"/>
      <c r="BY17" s="217"/>
      <c r="BZ17" s="217"/>
      <c r="CA17" s="217"/>
      <c r="CB17" s="218"/>
      <c r="CC17" s="216" t="s">
        <v>31</v>
      </c>
      <c r="CD17" s="217"/>
      <c r="CE17" s="217"/>
      <c r="CF17" s="217"/>
      <c r="CG17" s="217"/>
      <c r="CH17" s="217"/>
      <c r="CI17" s="218"/>
      <c r="CJ17" s="216" t="s">
        <v>32</v>
      </c>
      <c r="CK17" s="217"/>
      <c r="CL17" s="217"/>
      <c r="CM17" s="217"/>
      <c r="CN17" s="217"/>
      <c r="CO17" s="217"/>
      <c r="CP17" s="218"/>
      <c r="CQ17" s="216" t="s">
        <v>33</v>
      </c>
      <c r="CR17" s="217"/>
      <c r="CS17" s="217"/>
      <c r="CT17" s="217"/>
      <c r="CU17" s="217"/>
      <c r="CV17" s="217"/>
      <c r="CW17" s="217"/>
      <c r="CX17" s="218"/>
      <c r="CY17" s="219"/>
      <c r="CZ17" s="220"/>
      <c r="DA17" s="220"/>
      <c r="DB17" s="220"/>
      <c r="DC17" s="220"/>
      <c r="DD17" s="220"/>
      <c r="DE17" s="220"/>
      <c r="DF17" s="220"/>
      <c r="DG17" s="220"/>
      <c r="DH17" s="220"/>
      <c r="DI17" s="221"/>
      <c r="DJ17" s="219"/>
      <c r="DK17" s="220"/>
      <c r="DL17" s="220"/>
      <c r="DM17" s="220"/>
      <c r="DN17" s="220"/>
      <c r="DO17" s="220"/>
      <c r="DP17" s="220"/>
      <c r="DQ17" s="220"/>
      <c r="DR17" s="220"/>
      <c r="DS17" s="221"/>
      <c r="DT17" s="219"/>
      <c r="DU17" s="220"/>
      <c r="DV17" s="220"/>
      <c r="DW17" s="220"/>
      <c r="DX17" s="220"/>
      <c r="DY17" s="220"/>
      <c r="DZ17" s="220"/>
      <c r="EA17" s="220"/>
      <c r="EB17" s="220"/>
      <c r="EC17" s="221"/>
      <c r="ED17" s="219"/>
      <c r="EE17" s="220"/>
      <c r="EF17" s="220"/>
      <c r="EG17" s="220"/>
      <c r="EH17" s="220"/>
      <c r="EI17" s="220"/>
      <c r="EJ17" s="220"/>
      <c r="EK17" s="220"/>
      <c r="EL17" s="220"/>
      <c r="EM17" s="221"/>
      <c r="EN17" s="219"/>
      <c r="EO17" s="220"/>
      <c r="EP17" s="220"/>
      <c r="EQ17" s="220"/>
      <c r="ER17" s="220"/>
      <c r="ES17" s="220"/>
      <c r="ET17" s="220"/>
      <c r="EU17" s="220"/>
      <c r="EV17" s="220"/>
      <c r="EW17" s="221"/>
      <c r="EX17" s="219"/>
      <c r="EY17" s="220"/>
      <c r="EZ17" s="220"/>
      <c r="FA17" s="220"/>
      <c r="FB17" s="220"/>
      <c r="FC17" s="220"/>
      <c r="FD17" s="220"/>
      <c r="FE17" s="220"/>
      <c r="FF17" s="220"/>
      <c r="FG17" s="221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</row>
    <row r="18" spans="2:232" ht="39.75" customHeight="1" thickBot="1" thickTop="1">
      <c r="B18" s="222"/>
      <c r="C18" s="223"/>
      <c r="D18" s="223"/>
      <c r="E18" s="223"/>
      <c r="F18" s="223"/>
      <c r="G18" s="223"/>
      <c r="H18" s="224"/>
      <c r="I18" s="222"/>
      <c r="J18" s="223"/>
      <c r="K18" s="223"/>
      <c r="L18" s="223"/>
      <c r="M18" s="223"/>
      <c r="N18" s="224"/>
      <c r="O18" s="222"/>
      <c r="P18" s="223"/>
      <c r="Q18" s="223"/>
      <c r="R18" s="223"/>
      <c r="S18" s="223"/>
      <c r="T18" s="224"/>
      <c r="U18" s="242"/>
      <c r="V18" s="243"/>
      <c r="W18" s="243"/>
      <c r="X18" s="243"/>
      <c r="Y18" s="243"/>
      <c r="Z18" s="243"/>
      <c r="AA18" s="243"/>
      <c r="AB18" s="243"/>
      <c r="AC18" s="244"/>
      <c r="AD18" s="222"/>
      <c r="AE18" s="223"/>
      <c r="AF18" s="223"/>
      <c r="AG18" s="223"/>
      <c r="AH18" s="223"/>
      <c r="AI18" s="223"/>
      <c r="AJ18" s="224"/>
      <c r="AK18" s="222"/>
      <c r="AL18" s="223"/>
      <c r="AM18" s="223"/>
      <c r="AN18" s="223"/>
      <c r="AO18" s="223"/>
      <c r="AP18" s="223"/>
      <c r="AQ18" s="224"/>
      <c r="AR18" s="222"/>
      <c r="AS18" s="223"/>
      <c r="AT18" s="223"/>
      <c r="AU18" s="223"/>
      <c r="AV18" s="223"/>
      <c r="AW18" s="223"/>
      <c r="AX18" s="224"/>
      <c r="AY18" s="222"/>
      <c r="AZ18" s="223"/>
      <c r="BA18" s="223"/>
      <c r="BB18" s="223"/>
      <c r="BC18" s="223"/>
      <c r="BD18" s="223"/>
      <c r="BE18" s="224"/>
      <c r="BF18" s="222"/>
      <c r="BG18" s="223"/>
      <c r="BH18" s="223"/>
      <c r="BI18" s="223"/>
      <c r="BJ18" s="223"/>
      <c r="BK18" s="223"/>
      <c r="BL18" s="224"/>
      <c r="BM18" s="222"/>
      <c r="BN18" s="223"/>
      <c r="BO18" s="223"/>
      <c r="BP18" s="223"/>
      <c r="BQ18" s="223"/>
      <c r="BR18" s="223"/>
      <c r="BS18" s="224"/>
      <c r="BT18" s="222"/>
      <c r="BU18" s="223"/>
      <c r="BV18" s="223"/>
      <c r="BW18" s="223"/>
      <c r="BX18" s="223"/>
      <c r="BY18" s="223"/>
      <c r="BZ18" s="223"/>
      <c r="CA18" s="223"/>
      <c r="CB18" s="224"/>
      <c r="CC18" s="222"/>
      <c r="CD18" s="223"/>
      <c r="CE18" s="223"/>
      <c r="CF18" s="223"/>
      <c r="CG18" s="223"/>
      <c r="CH18" s="223"/>
      <c r="CI18" s="224"/>
      <c r="CJ18" s="222"/>
      <c r="CK18" s="223"/>
      <c r="CL18" s="223"/>
      <c r="CM18" s="223"/>
      <c r="CN18" s="223"/>
      <c r="CO18" s="223"/>
      <c r="CP18" s="224"/>
      <c r="CQ18" s="222"/>
      <c r="CR18" s="223"/>
      <c r="CS18" s="223"/>
      <c r="CT18" s="223"/>
      <c r="CU18" s="223"/>
      <c r="CV18" s="223"/>
      <c r="CW18" s="223"/>
      <c r="CX18" s="224"/>
      <c r="CY18" s="222"/>
      <c r="CZ18" s="223"/>
      <c r="DA18" s="223"/>
      <c r="DB18" s="223"/>
      <c r="DC18" s="223"/>
      <c r="DD18" s="223"/>
      <c r="DE18" s="223"/>
      <c r="DF18" s="223"/>
      <c r="DG18" s="223"/>
      <c r="DH18" s="223"/>
      <c r="DI18" s="224"/>
      <c r="DJ18" s="222"/>
      <c r="DK18" s="223"/>
      <c r="DL18" s="223"/>
      <c r="DM18" s="223"/>
      <c r="DN18" s="223"/>
      <c r="DO18" s="223"/>
      <c r="DP18" s="223"/>
      <c r="DQ18" s="223"/>
      <c r="DR18" s="223"/>
      <c r="DS18" s="224"/>
      <c r="DT18" s="222"/>
      <c r="DU18" s="223"/>
      <c r="DV18" s="223"/>
      <c r="DW18" s="223"/>
      <c r="DX18" s="223"/>
      <c r="DY18" s="223"/>
      <c r="DZ18" s="223"/>
      <c r="EA18" s="223"/>
      <c r="EB18" s="223"/>
      <c r="EC18" s="224"/>
      <c r="ED18" s="222"/>
      <c r="EE18" s="223"/>
      <c r="EF18" s="223"/>
      <c r="EG18" s="223"/>
      <c r="EH18" s="223"/>
      <c r="EI18" s="223"/>
      <c r="EJ18" s="223"/>
      <c r="EK18" s="223"/>
      <c r="EL18" s="223"/>
      <c r="EM18" s="224"/>
      <c r="EN18" s="222"/>
      <c r="EO18" s="223"/>
      <c r="EP18" s="223"/>
      <c r="EQ18" s="223"/>
      <c r="ER18" s="223"/>
      <c r="ES18" s="223"/>
      <c r="ET18" s="223"/>
      <c r="EU18" s="223"/>
      <c r="EV18" s="223"/>
      <c r="EW18" s="224"/>
      <c r="EX18" s="222"/>
      <c r="EY18" s="223"/>
      <c r="EZ18" s="223"/>
      <c r="FA18" s="223"/>
      <c r="FB18" s="223"/>
      <c r="FC18" s="223"/>
      <c r="FD18" s="223"/>
      <c r="FE18" s="223"/>
      <c r="FF18" s="223"/>
      <c r="FG18" s="224"/>
      <c r="FI18" s="235" t="s">
        <v>94</v>
      </c>
      <c r="FK18" s="44" t="s">
        <v>88</v>
      </c>
      <c r="FL18" s="45" t="s">
        <v>89</v>
      </c>
      <c r="FM18" s="46" t="s">
        <v>97</v>
      </c>
      <c r="FN18" s="44" t="s">
        <v>90</v>
      </c>
      <c r="FO18" s="82" t="s">
        <v>91</v>
      </c>
      <c r="FP18" s="46" t="s">
        <v>98</v>
      </c>
      <c r="FR18" s="75" t="s">
        <v>92</v>
      </c>
      <c r="FS18" s="76" t="s">
        <v>93</v>
      </c>
      <c r="FT18" s="76" t="s">
        <v>92</v>
      </c>
      <c r="FU18" s="77" t="s">
        <v>93</v>
      </c>
      <c r="FW18" s="98" t="s">
        <v>108</v>
      </c>
      <c r="FX18" s="114" t="s">
        <v>106</v>
      </c>
      <c r="FY18" s="129" t="s">
        <v>103</v>
      </c>
      <c r="FZ18" s="119">
        <f>DC46</f>
        <v>0</v>
      </c>
      <c r="GB18" s="36"/>
      <c r="GC18" s="36"/>
      <c r="GD18" s="36"/>
      <c r="GE18" s="36"/>
      <c r="GF18" s="36"/>
      <c r="GG18" s="36"/>
      <c r="GH18" s="79"/>
      <c r="GI18" s="79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</row>
    <row r="19" spans="2:191" ht="11.25" customHeight="1" thickBot="1" thickTop="1">
      <c r="B19" s="213">
        <v>1</v>
      </c>
      <c r="C19" s="213"/>
      <c r="D19" s="213"/>
      <c r="E19" s="213"/>
      <c r="F19" s="213"/>
      <c r="G19" s="213"/>
      <c r="H19" s="213"/>
      <c r="I19" s="214">
        <v>2</v>
      </c>
      <c r="J19" s="214"/>
      <c r="K19" s="214"/>
      <c r="L19" s="214"/>
      <c r="M19" s="214"/>
      <c r="N19" s="214"/>
      <c r="O19" s="214">
        <v>3</v>
      </c>
      <c r="P19" s="214"/>
      <c r="Q19" s="214"/>
      <c r="R19" s="214"/>
      <c r="S19" s="214"/>
      <c r="T19" s="214"/>
      <c r="U19" s="215">
        <v>4</v>
      </c>
      <c r="V19" s="215"/>
      <c r="W19" s="215"/>
      <c r="X19" s="215"/>
      <c r="Y19" s="215"/>
      <c r="Z19" s="215"/>
      <c r="AA19" s="215"/>
      <c r="AB19" s="215"/>
      <c r="AC19" s="215"/>
      <c r="AD19" s="213">
        <v>5</v>
      </c>
      <c r="AE19" s="213"/>
      <c r="AF19" s="213"/>
      <c r="AG19" s="213"/>
      <c r="AH19" s="213"/>
      <c r="AI19" s="213"/>
      <c r="AJ19" s="213"/>
      <c r="AK19" s="213">
        <v>6</v>
      </c>
      <c r="AL19" s="213"/>
      <c r="AM19" s="213"/>
      <c r="AN19" s="213"/>
      <c r="AO19" s="213"/>
      <c r="AP19" s="213"/>
      <c r="AQ19" s="213"/>
      <c r="AR19" s="213">
        <v>7</v>
      </c>
      <c r="AS19" s="213"/>
      <c r="AT19" s="213"/>
      <c r="AU19" s="213"/>
      <c r="AV19" s="213"/>
      <c r="AW19" s="213"/>
      <c r="AX19" s="213"/>
      <c r="AY19" s="213">
        <v>8</v>
      </c>
      <c r="AZ19" s="213"/>
      <c r="BA19" s="213"/>
      <c r="BB19" s="213"/>
      <c r="BC19" s="213"/>
      <c r="BD19" s="213"/>
      <c r="BE19" s="213"/>
      <c r="BF19" s="213">
        <v>9</v>
      </c>
      <c r="BG19" s="213"/>
      <c r="BH19" s="213"/>
      <c r="BI19" s="213"/>
      <c r="BJ19" s="213"/>
      <c r="BK19" s="213"/>
      <c r="BL19" s="213"/>
      <c r="BM19" s="213">
        <v>10</v>
      </c>
      <c r="BN19" s="213"/>
      <c r="BO19" s="213"/>
      <c r="BP19" s="213"/>
      <c r="BQ19" s="213"/>
      <c r="BR19" s="213"/>
      <c r="BS19" s="213"/>
      <c r="BT19" s="213">
        <v>11</v>
      </c>
      <c r="BU19" s="213"/>
      <c r="BV19" s="213"/>
      <c r="BW19" s="213"/>
      <c r="BX19" s="213"/>
      <c r="BY19" s="213"/>
      <c r="BZ19" s="213"/>
      <c r="CA19" s="213"/>
      <c r="CB19" s="213"/>
      <c r="CC19" s="213">
        <v>12</v>
      </c>
      <c r="CD19" s="213"/>
      <c r="CE19" s="213"/>
      <c r="CF19" s="213"/>
      <c r="CG19" s="213"/>
      <c r="CH19" s="213"/>
      <c r="CI19" s="213"/>
      <c r="CJ19" s="213">
        <v>13</v>
      </c>
      <c r="CK19" s="213"/>
      <c r="CL19" s="213"/>
      <c r="CM19" s="213"/>
      <c r="CN19" s="213"/>
      <c r="CO19" s="213"/>
      <c r="CP19" s="213"/>
      <c r="CQ19" s="213">
        <v>14</v>
      </c>
      <c r="CR19" s="213"/>
      <c r="CS19" s="213"/>
      <c r="CT19" s="213"/>
      <c r="CU19" s="213"/>
      <c r="CV19" s="213"/>
      <c r="CW19" s="213"/>
      <c r="CX19" s="213"/>
      <c r="CY19" s="213">
        <v>15</v>
      </c>
      <c r="CZ19" s="213"/>
      <c r="DA19" s="213"/>
      <c r="DB19" s="213"/>
      <c r="DC19" s="213"/>
      <c r="DD19" s="213"/>
      <c r="DE19" s="213"/>
      <c r="DF19" s="213"/>
      <c r="DG19" s="213"/>
      <c r="DH19" s="213"/>
      <c r="DI19" s="213"/>
      <c r="DJ19" s="213">
        <v>16</v>
      </c>
      <c r="DK19" s="213"/>
      <c r="DL19" s="213"/>
      <c r="DM19" s="213"/>
      <c r="DN19" s="213"/>
      <c r="DO19" s="213"/>
      <c r="DP19" s="213"/>
      <c r="DQ19" s="213"/>
      <c r="DR19" s="213"/>
      <c r="DS19" s="213"/>
      <c r="DT19" s="213">
        <v>17</v>
      </c>
      <c r="DU19" s="213"/>
      <c r="DV19" s="213"/>
      <c r="DW19" s="213"/>
      <c r="DX19" s="213"/>
      <c r="DY19" s="213"/>
      <c r="DZ19" s="213"/>
      <c r="EA19" s="213"/>
      <c r="EB19" s="213"/>
      <c r="EC19" s="213"/>
      <c r="ED19" s="213">
        <v>18</v>
      </c>
      <c r="EE19" s="213"/>
      <c r="EF19" s="213"/>
      <c r="EG19" s="213"/>
      <c r="EH19" s="213"/>
      <c r="EI19" s="213"/>
      <c r="EJ19" s="213"/>
      <c r="EK19" s="213"/>
      <c r="EL19" s="213"/>
      <c r="EM19" s="213"/>
      <c r="EN19" s="213">
        <v>19</v>
      </c>
      <c r="EO19" s="213"/>
      <c r="EP19" s="213"/>
      <c r="EQ19" s="213"/>
      <c r="ER19" s="213"/>
      <c r="ES19" s="213"/>
      <c r="ET19" s="213"/>
      <c r="EU19" s="213"/>
      <c r="EV19" s="213"/>
      <c r="EW19" s="213"/>
      <c r="EX19" s="213">
        <v>20</v>
      </c>
      <c r="EY19" s="213"/>
      <c r="EZ19" s="213"/>
      <c r="FA19" s="213"/>
      <c r="FB19" s="213"/>
      <c r="FC19" s="213"/>
      <c r="FD19" s="213"/>
      <c r="FE19" s="213"/>
      <c r="FF19" s="213"/>
      <c r="FG19" s="213"/>
      <c r="FI19" s="235"/>
      <c r="FJ19" s="1"/>
      <c r="FK19" s="51"/>
      <c r="FL19" s="52"/>
      <c r="FM19" s="53"/>
      <c r="FN19" s="51"/>
      <c r="FO19" s="83"/>
      <c r="FP19" s="53"/>
      <c r="FR19" s="54"/>
      <c r="FS19" s="55"/>
      <c r="FT19" s="55"/>
      <c r="FU19" s="56"/>
      <c r="FW19" s="99"/>
      <c r="FX19" s="117"/>
      <c r="FY19" s="103"/>
      <c r="FZ19" s="97"/>
      <c r="GB19" s="36"/>
      <c r="GC19" s="36"/>
      <c r="GD19" s="36"/>
      <c r="GE19" s="36"/>
      <c r="GF19" s="36"/>
      <c r="GG19" s="36"/>
      <c r="GH19" s="36"/>
      <c r="GI19" s="36"/>
    </row>
    <row r="20" spans="2:191" ht="11.25" customHeight="1" hidden="1" thickBot="1" thickTop="1">
      <c r="B20" s="213"/>
      <c r="C20" s="213"/>
      <c r="D20" s="213"/>
      <c r="E20" s="213"/>
      <c r="F20" s="213"/>
      <c r="G20" s="213"/>
      <c r="H20" s="213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5"/>
      <c r="V20" s="215"/>
      <c r="W20" s="215"/>
      <c r="X20" s="215"/>
      <c r="Y20" s="215"/>
      <c r="Z20" s="215"/>
      <c r="AA20" s="215"/>
      <c r="AB20" s="215"/>
      <c r="AC20" s="215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/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13"/>
      <c r="DP20" s="213"/>
      <c r="DQ20" s="213"/>
      <c r="DR20" s="213"/>
      <c r="DS20" s="213"/>
      <c r="DT20" s="213"/>
      <c r="DU20" s="213"/>
      <c r="DV20" s="213"/>
      <c r="DW20" s="213"/>
      <c r="DX20" s="213"/>
      <c r="DY20" s="213"/>
      <c r="DZ20" s="213"/>
      <c r="EA20" s="213"/>
      <c r="EB20" s="213"/>
      <c r="EC20" s="213"/>
      <c r="ED20" s="213"/>
      <c r="EE20" s="213"/>
      <c r="EF20" s="213"/>
      <c r="EG20" s="213"/>
      <c r="EH20" s="213"/>
      <c r="EI20" s="213"/>
      <c r="EJ20" s="213"/>
      <c r="EK20" s="213"/>
      <c r="EL20" s="213"/>
      <c r="EM20" s="213"/>
      <c r="EN20" s="213"/>
      <c r="EO20" s="213"/>
      <c r="EP20" s="213"/>
      <c r="EQ20" s="213"/>
      <c r="ER20" s="213"/>
      <c r="ES20" s="213"/>
      <c r="ET20" s="213"/>
      <c r="EU20" s="213"/>
      <c r="EV20" s="213"/>
      <c r="EW20" s="213"/>
      <c r="EX20" s="213"/>
      <c r="EY20" s="213"/>
      <c r="EZ20" s="213"/>
      <c r="FA20" s="213"/>
      <c r="FB20" s="213"/>
      <c r="FC20" s="213"/>
      <c r="FD20" s="213"/>
      <c r="FE20" s="213"/>
      <c r="FF20" s="213"/>
      <c r="FG20" s="213"/>
      <c r="FI20" s="95"/>
      <c r="FJ20" s="1"/>
      <c r="FK20" s="51"/>
      <c r="FL20" s="52"/>
      <c r="FM20" s="53"/>
      <c r="FN20" s="51"/>
      <c r="FO20" s="83"/>
      <c r="FP20" s="53"/>
      <c r="FR20" s="54"/>
      <c r="FS20" s="55"/>
      <c r="FT20" s="55"/>
      <c r="FU20" s="56"/>
      <c r="FW20" s="99"/>
      <c r="FX20" s="117"/>
      <c r="FY20" s="103"/>
      <c r="FZ20" s="97"/>
      <c r="GB20" s="36"/>
      <c r="GC20" s="36"/>
      <c r="GD20" s="36"/>
      <c r="GE20" s="36"/>
      <c r="GF20" s="36"/>
      <c r="GG20" s="36"/>
      <c r="GH20" s="36"/>
      <c r="GI20" s="36"/>
    </row>
    <row r="21" spans="2:191" ht="19.5" customHeight="1" thickBot="1" thickTop="1">
      <c r="B21" s="248"/>
      <c r="C21" s="249"/>
      <c r="D21" s="249"/>
      <c r="E21" s="249"/>
      <c r="F21" s="249"/>
      <c r="G21" s="249"/>
      <c r="H21" s="249"/>
      <c r="I21" s="283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08">
        <f>O21-I21</f>
        <v>0</v>
      </c>
      <c r="V21" s="208"/>
      <c r="W21" s="208"/>
      <c r="X21" s="208"/>
      <c r="Y21" s="208"/>
      <c r="Z21" s="208"/>
      <c r="AA21" s="208"/>
      <c r="AB21" s="208"/>
      <c r="AC21" s="208"/>
      <c r="AD21" s="279">
        <v>0</v>
      </c>
      <c r="AE21" s="279"/>
      <c r="AF21" s="279"/>
      <c r="AG21" s="279"/>
      <c r="AH21" s="279"/>
      <c r="AI21" s="279"/>
      <c r="AJ21" s="279"/>
      <c r="AK21" s="279">
        <v>0</v>
      </c>
      <c r="AL21" s="279"/>
      <c r="AM21" s="279"/>
      <c r="AN21" s="279"/>
      <c r="AO21" s="279"/>
      <c r="AP21" s="279"/>
      <c r="AQ21" s="279"/>
      <c r="AR21" s="209">
        <f>IF(I21="",0,AK21-AD21)</f>
        <v>0</v>
      </c>
      <c r="AS21" s="209"/>
      <c r="AT21" s="209"/>
      <c r="AU21" s="209"/>
      <c r="AV21" s="209"/>
      <c r="AW21" s="209"/>
      <c r="AX21" s="209"/>
      <c r="AY21" s="416">
        <v>0</v>
      </c>
      <c r="AZ21" s="416"/>
      <c r="BA21" s="416"/>
      <c r="BB21" s="416"/>
      <c r="BC21" s="416"/>
      <c r="BD21" s="416"/>
      <c r="BE21" s="416"/>
      <c r="BF21" s="416">
        <v>0</v>
      </c>
      <c r="BG21" s="416"/>
      <c r="BH21" s="416"/>
      <c r="BI21" s="416"/>
      <c r="BJ21" s="416"/>
      <c r="BK21" s="416"/>
      <c r="BL21" s="416"/>
      <c r="BM21" s="416">
        <v>0</v>
      </c>
      <c r="BN21" s="416"/>
      <c r="BO21" s="416"/>
      <c r="BP21" s="416"/>
      <c r="BQ21" s="416"/>
      <c r="BR21" s="416"/>
      <c r="BS21" s="416"/>
      <c r="BT21" s="278"/>
      <c r="BU21" s="278"/>
      <c r="BV21" s="278"/>
      <c r="BW21" s="278"/>
      <c r="BX21" s="278"/>
      <c r="BY21" s="278"/>
      <c r="BZ21" s="278"/>
      <c r="CA21" s="278"/>
      <c r="CB21" s="278"/>
      <c r="CC21" s="398">
        <f>FW21</f>
        <v>0</v>
      </c>
      <c r="CD21" s="398"/>
      <c r="CE21" s="398"/>
      <c r="CF21" s="398"/>
      <c r="CG21" s="398"/>
      <c r="CH21" s="398"/>
      <c r="CI21" s="398"/>
      <c r="CJ21" s="398">
        <f>IF(AR21=0,0,AY21+BM21-BF21)</f>
        <v>0</v>
      </c>
      <c r="CK21" s="398"/>
      <c r="CL21" s="398"/>
      <c r="CM21" s="398"/>
      <c r="CN21" s="398"/>
      <c r="CO21" s="398"/>
      <c r="CP21" s="398"/>
      <c r="CQ21" s="415">
        <f>CC21-CJ21</f>
        <v>0</v>
      </c>
      <c r="CR21" s="415"/>
      <c r="CS21" s="415"/>
      <c r="CT21" s="415"/>
      <c r="CU21" s="415"/>
      <c r="CV21" s="415"/>
      <c r="CW21" s="415"/>
      <c r="CX21" s="415"/>
      <c r="CY21" s="280"/>
      <c r="CZ21" s="281"/>
      <c r="DA21" s="281"/>
      <c r="DB21" s="281"/>
      <c r="DC21" s="281"/>
      <c r="DD21" s="281"/>
      <c r="DE21" s="281"/>
      <c r="DF21" s="281"/>
      <c r="DG21" s="281"/>
      <c r="DH21" s="281"/>
      <c r="DI21" s="281"/>
      <c r="DJ21" s="195">
        <f aca="true" t="shared" si="0" ref="DJ21:DJ33">$BQ$12</f>
        <v>0</v>
      </c>
      <c r="DK21" s="196"/>
      <c r="DL21" s="196"/>
      <c r="DM21" s="196"/>
      <c r="DN21" s="196"/>
      <c r="DO21" s="196"/>
      <c r="DP21" s="196"/>
      <c r="DQ21" s="196"/>
      <c r="DR21" s="196"/>
      <c r="DS21" s="197"/>
      <c r="DT21" s="195">
        <f aca="true" t="shared" si="1" ref="DT21:DT33">$BQ$12</f>
        <v>0</v>
      </c>
      <c r="DU21" s="196"/>
      <c r="DV21" s="196"/>
      <c r="DW21" s="196"/>
      <c r="DX21" s="196"/>
      <c r="DY21" s="196"/>
      <c r="DZ21" s="196"/>
      <c r="EA21" s="196"/>
      <c r="EB21" s="196"/>
      <c r="EC21" s="197"/>
      <c r="ED21" s="280"/>
      <c r="EE21" s="281"/>
      <c r="EF21" s="281"/>
      <c r="EG21" s="281"/>
      <c r="EH21" s="281"/>
      <c r="EI21" s="281"/>
      <c r="EJ21" s="281"/>
      <c r="EK21" s="281"/>
      <c r="EL21" s="281"/>
      <c r="EM21" s="281"/>
      <c r="EN21" s="280"/>
      <c r="EO21" s="281"/>
      <c r="EP21" s="281"/>
      <c r="EQ21" s="281"/>
      <c r="ER21" s="281"/>
      <c r="ES21" s="281"/>
      <c r="ET21" s="281"/>
      <c r="EU21" s="281"/>
      <c r="EV21" s="281"/>
      <c r="EW21" s="281"/>
      <c r="EX21" s="280"/>
      <c r="EY21" s="281"/>
      <c r="EZ21" s="281"/>
      <c r="FA21" s="281"/>
      <c r="FB21" s="281"/>
      <c r="FC21" s="281"/>
      <c r="FD21" s="281"/>
      <c r="FE21" s="281"/>
      <c r="FF21" s="281"/>
      <c r="FG21" s="281"/>
      <c r="FH21" s="25"/>
      <c r="FI21" s="91"/>
      <c r="FJ21" s="62"/>
      <c r="FK21" s="65">
        <f>IF(FI21="Летний период",BV52,0)</f>
        <v>0</v>
      </c>
      <c r="FL21" s="66">
        <f aca="true" t="shared" si="2" ref="FL21:FL33">IF(FI21="зимний период",BV52,0)</f>
        <v>0</v>
      </c>
      <c r="FM21" s="93">
        <f>IF(FI21="",BV52,0)</f>
        <v>0</v>
      </c>
      <c r="FN21" s="86">
        <f>IF(FI21="Летний период",CG52,0)</f>
        <v>0</v>
      </c>
      <c r="FO21" s="84">
        <f>IF(FI21="зимний период",CG52,0)</f>
        <v>0</v>
      </c>
      <c r="FP21" s="67">
        <f aca="true" t="shared" si="3" ref="FP21:FP33">IF(FI21="",CG52,0)</f>
        <v>0</v>
      </c>
      <c r="FQ21" s="25"/>
      <c r="FR21" s="49">
        <f aca="true" t="shared" si="4" ref="FR21:FR30">HOUR(U21)</f>
        <v>0</v>
      </c>
      <c r="FS21" s="43">
        <f aca="true" t="shared" si="5" ref="FS21:FS33">MINUTE(U21)</f>
        <v>0</v>
      </c>
      <c r="FT21" s="43">
        <f aca="true" t="shared" si="6" ref="FT21:FT34">((FS21-FU21)/60)+FR21</f>
        <v>0</v>
      </c>
      <c r="FU21" s="50">
        <f>MOD(FS21,60)</f>
        <v>0</v>
      </c>
      <c r="FV21" s="1"/>
      <c r="FW21" s="121">
        <f>IF(FI21="зимний период",ROUND((BV52*$B$67/100)+(CG52*$B$68/100),3),IF(FI21="",ROUND((BV52*($AL$41*$AE$45+$AL$41)/100)+(CG52*($AL$41*$AE$46+$AL$41)/100),3),IF(FI21="летний период",ROUND((BV52*$B$71/100)+(CG52*$B$72/100),3))))</f>
        <v>0</v>
      </c>
      <c r="FX21" s="96">
        <f>IF(FI21="зимний период",ROUND((BV52*$B$67/100)+(CG52*$B$68/100),2),IF(FI21="",ROUND((BV52*($AL$41*$AE$45+$AL$41)/100)+(CG52*($AL$41*$AE$46+$AL$41)/100),2),IF(FI21="летний период",ROUND((BV52*$B$71/100)+(CG52*$B$72/100),2))))</f>
        <v>0</v>
      </c>
      <c r="FY21" s="134">
        <f>IF(AND(FW21-FX21&lt;0,$GA$34&lt;0),FW21-FX21,IF(AND(FW21-FX21&gt;0,$GA$34&gt;0),FW21-FX21,))</f>
        <v>0</v>
      </c>
      <c r="FZ21" s="136">
        <v>0</v>
      </c>
      <c r="GB21" s="36"/>
      <c r="GC21" s="36"/>
      <c r="GD21" s="36"/>
      <c r="GE21" s="36"/>
      <c r="GF21" s="36"/>
      <c r="GG21" s="36"/>
      <c r="GH21" s="36"/>
      <c r="GI21" s="36"/>
    </row>
    <row r="22" spans="2:191" ht="19.5" customHeight="1" thickBot="1" thickTop="1">
      <c r="B22" s="248"/>
      <c r="C22" s="249"/>
      <c r="D22" s="249"/>
      <c r="E22" s="249"/>
      <c r="F22" s="249"/>
      <c r="G22" s="249"/>
      <c r="H22" s="249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08">
        <f>O22-I22</f>
        <v>0</v>
      </c>
      <c r="V22" s="208"/>
      <c r="W22" s="208"/>
      <c r="X22" s="208"/>
      <c r="Y22" s="208"/>
      <c r="Z22" s="208"/>
      <c r="AA22" s="208"/>
      <c r="AB22" s="208"/>
      <c r="AC22" s="208"/>
      <c r="AD22" s="198">
        <f>AK21</f>
        <v>0</v>
      </c>
      <c r="AE22" s="198"/>
      <c r="AF22" s="198"/>
      <c r="AG22" s="198"/>
      <c r="AH22" s="198"/>
      <c r="AI22" s="198"/>
      <c r="AJ22" s="198"/>
      <c r="AK22" s="279">
        <v>0</v>
      </c>
      <c r="AL22" s="279"/>
      <c r="AM22" s="279"/>
      <c r="AN22" s="279"/>
      <c r="AO22" s="279"/>
      <c r="AP22" s="279"/>
      <c r="AQ22" s="279"/>
      <c r="AR22" s="209">
        <f aca="true" t="shared" si="7" ref="AR22:AR29">IF(I22="",0,AK22-AD22)</f>
        <v>0</v>
      </c>
      <c r="AS22" s="209"/>
      <c r="AT22" s="209"/>
      <c r="AU22" s="209"/>
      <c r="AV22" s="209"/>
      <c r="AW22" s="209"/>
      <c r="AX22" s="209"/>
      <c r="AY22" s="398">
        <f>IF(AR21=0,AY21+BM21,BF21)</f>
        <v>0</v>
      </c>
      <c r="AZ22" s="398"/>
      <c r="BA22" s="398"/>
      <c r="BB22" s="398"/>
      <c r="BC22" s="398"/>
      <c r="BD22" s="398"/>
      <c r="BE22" s="398"/>
      <c r="BF22" s="416">
        <v>0</v>
      </c>
      <c r="BG22" s="416"/>
      <c r="BH22" s="416"/>
      <c r="BI22" s="416"/>
      <c r="BJ22" s="416"/>
      <c r="BK22" s="416"/>
      <c r="BL22" s="416"/>
      <c r="BM22" s="416">
        <v>0</v>
      </c>
      <c r="BN22" s="416"/>
      <c r="BO22" s="416"/>
      <c r="BP22" s="416"/>
      <c r="BQ22" s="416"/>
      <c r="BR22" s="416"/>
      <c r="BS22" s="416"/>
      <c r="BT22" s="278"/>
      <c r="BU22" s="278"/>
      <c r="BV22" s="278"/>
      <c r="BW22" s="278"/>
      <c r="BX22" s="278"/>
      <c r="BY22" s="278"/>
      <c r="BZ22" s="278"/>
      <c r="CA22" s="278"/>
      <c r="CB22" s="278"/>
      <c r="CC22" s="398">
        <f>FW22</f>
        <v>0</v>
      </c>
      <c r="CD22" s="398"/>
      <c r="CE22" s="398"/>
      <c r="CF22" s="398"/>
      <c r="CG22" s="398"/>
      <c r="CH22" s="398"/>
      <c r="CI22" s="398"/>
      <c r="CJ22" s="398">
        <f aca="true" t="shared" si="8" ref="CJ22:CJ28">IF(AR22=0,0,AY22+BM22-BF22)</f>
        <v>0</v>
      </c>
      <c r="CK22" s="398"/>
      <c r="CL22" s="398"/>
      <c r="CM22" s="398"/>
      <c r="CN22" s="398"/>
      <c r="CO22" s="398"/>
      <c r="CP22" s="398"/>
      <c r="CQ22" s="415">
        <f>CC22-CJ22</f>
        <v>0</v>
      </c>
      <c r="CR22" s="415"/>
      <c r="CS22" s="415"/>
      <c r="CT22" s="415"/>
      <c r="CU22" s="415"/>
      <c r="CV22" s="415"/>
      <c r="CW22" s="415"/>
      <c r="CX22" s="415"/>
      <c r="CY22" s="280"/>
      <c r="CZ22" s="281"/>
      <c r="DA22" s="281"/>
      <c r="DB22" s="281"/>
      <c r="DC22" s="281"/>
      <c r="DD22" s="281"/>
      <c r="DE22" s="281"/>
      <c r="DF22" s="281"/>
      <c r="DG22" s="281"/>
      <c r="DH22" s="281"/>
      <c r="DI22" s="281"/>
      <c r="DJ22" s="195">
        <f t="shared" si="0"/>
        <v>0</v>
      </c>
      <c r="DK22" s="196"/>
      <c r="DL22" s="196"/>
      <c r="DM22" s="196"/>
      <c r="DN22" s="196"/>
      <c r="DO22" s="196"/>
      <c r="DP22" s="196"/>
      <c r="DQ22" s="196"/>
      <c r="DR22" s="196"/>
      <c r="DS22" s="197"/>
      <c r="DT22" s="195">
        <f t="shared" si="1"/>
        <v>0</v>
      </c>
      <c r="DU22" s="196"/>
      <c r="DV22" s="196"/>
      <c r="DW22" s="196"/>
      <c r="DX22" s="196"/>
      <c r="DY22" s="196"/>
      <c r="DZ22" s="196"/>
      <c r="EA22" s="196"/>
      <c r="EB22" s="196"/>
      <c r="EC22" s="197"/>
      <c r="ED22" s="280"/>
      <c r="EE22" s="281"/>
      <c r="EF22" s="281"/>
      <c r="EG22" s="281"/>
      <c r="EH22" s="281"/>
      <c r="EI22" s="281"/>
      <c r="EJ22" s="281"/>
      <c r="EK22" s="281"/>
      <c r="EL22" s="281"/>
      <c r="EM22" s="281"/>
      <c r="EN22" s="280"/>
      <c r="EO22" s="281"/>
      <c r="EP22" s="281"/>
      <c r="EQ22" s="281"/>
      <c r="ER22" s="281"/>
      <c r="ES22" s="281"/>
      <c r="ET22" s="281"/>
      <c r="EU22" s="281"/>
      <c r="EV22" s="281"/>
      <c r="EW22" s="281"/>
      <c r="EX22" s="281"/>
      <c r="EY22" s="281"/>
      <c r="EZ22" s="281"/>
      <c r="FA22" s="281"/>
      <c r="FB22" s="281"/>
      <c r="FC22" s="281"/>
      <c r="FD22" s="281"/>
      <c r="FE22" s="281"/>
      <c r="FF22" s="281"/>
      <c r="FG22" s="281"/>
      <c r="FH22" s="25"/>
      <c r="FI22" s="91"/>
      <c r="FJ22" s="62"/>
      <c r="FK22" s="65">
        <f aca="true" t="shared" si="9" ref="FK22:FK33">IF(FI22="Летний период",BV53,0)</f>
        <v>0</v>
      </c>
      <c r="FL22" s="66">
        <f t="shared" si="2"/>
        <v>0</v>
      </c>
      <c r="FM22" s="67">
        <f aca="true" t="shared" si="10" ref="FM22:FM33">IF(FI22="",BV53,0)</f>
        <v>0</v>
      </c>
      <c r="FN22" s="86">
        <f aca="true" t="shared" si="11" ref="FN22:FN33">IF(FI22="Летний период",CG53,0)</f>
        <v>0</v>
      </c>
      <c r="FO22" s="84">
        <f aca="true" t="shared" si="12" ref="FO22:FO33">IF(FI22="зимний период",CG53,0)</f>
        <v>0</v>
      </c>
      <c r="FP22" s="67">
        <f t="shared" si="3"/>
        <v>0</v>
      </c>
      <c r="FQ22" s="25"/>
      <c r="FR22" s="47">
        <f t="shared" si="4"/>
        <v>0</v>
      </c>
      <c r="FS22" s="41">
        <f t="shared" si="5"/>
        <v>0</v>
      </c>
      <c r="FT22" s="41">
        <f t="shared" si="6"/>
        <v>0</v>
      </c>
      <c r="FU22" s="48">
        <f>MOD(FS22,60)</f>
        <v>0</v>
      </c>
      <c r="FV22" s="1"/>
      <c r="FW22" s="122">
        <f aca="true" t="shared" si="13" ref="FW22:FW33">IF(FI22="зимний период",ROUND((BV53*$B$67/100)+(CG53*$B$68/100),3),IF(FI22="",ROUND((BV53*($AL$41*$AE$45+$AL$41)/100)+(CG53*($AL$41*$AE$46+$AL$41)/100),3),IF(FI22="летний период",ROUND((BV53*$B$71/100)+(CG53*$B$72/100),3))))</f>
        <v>0</v>
      </c>
      <c r="FX22" s="96">
        <f aca="true" t="shared" si="14" ref="FX22:FX33">IF(FI22="зимний период",ROUND((BV53*$B$67/100)+(CG53*$B$68/100),2),IF(FI22="",ROUND((BV53*($AL$41*$AE$45+$AL$41)/100)+(CG53*($AL$41*$AE$46+$AL$41)/100),2),IF(FI22="летний период",ROUND((BV53*$B$71/100)+(CG53*$B$72/100),2))))</f>
        <v>0</v>
      </c>
      <c r="FY22" s="134">
        <f aca="true" t="shared" si="15" ref="FY22:FY33">IF(AND(FW22-FX22&lt;0,$GA$34&lt;0),FW22-FX22,IF(AND(FW22-FX22&gt;0,$GA$34&gt;0),FW22-FX22,))</f>
        <v>0</v>
      </c>
      <c r="FZ22" s="137">
        <v>0</v>
      </c>
      <c r="GB22" s="36"/>
      <c r="GC22" s="36"/>
      <c r="GD22" s="36"/>
      <c r="GE22" s="36"/>
      <c r="GF22" s="36"/>
      <c r="GG22" s="36"/>
      <c r="GH22" s="36"/>
      <c r="GI22" s="36"/>
    </row>
    <row r="23" spans="2:191" ht="19.5" customHeight="1" thickBot="1" thickTop="1">
      <c r="B23" s="248"/>
      <c r="C23" s="249"/>
      <c r="D23" s="249"/>
      <c r="E23" s="249"/>
      <c r="F23" s="249"/>
      <c r="G23" s="249"/>
      <c r="H23" s="249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08">
        <f>O23-I23</f>
        <v>0</v>
      </c>
      <c r="V23" s="208"/>
      <c r="W23" s="208"/>
      <c r="X23" s="208"/>
      <c r="Y23" s="208"/>
      <c r="Z23" s="208"/>
      <c r="AA23" s="208"/>
      <c r="AB23" s="208"/>
      <c r="AC23" s="208"/>
      <c r="AD23" s="198">
        <f aca="true" t="shared" si="16" ref="AD23:AD29">AK22</f>
        <v>0</v>
      </c>
      <c r="AE23" s="198"/>
      <c r="AF23" s="198"/>
      <c r="AG23" s="198"/>
      <c r="AH23" s="198"/>
      <c r="AI23" s="198"/>
      <c r="AJ23" s="198"/>
      <c r="AK23" s="279">
        <v>0</v>
      </c>
      <c r="AL23" s="279"/>
      <c r="AM23" s="279"/>
      <c r="AN23" s="279"/>
      <c r="AO23" s="279"/>
      <c r="AP23" s="279"/>
      <c r="AQ23" s="279"/>
      <c r="AR23" s="209">
        <f t="shared" si="7"/>
        <v>0</v>
      </c>
      <c r="AS23" s="209"/>
      <c r="AT23" s="209"/>
      <c r="AU23" s="209"/>
      <c r="AV23" s="209"/>
      <c r="AW23" s="209"/>
      <c r="AX23" s="209"/>
      <c r="AY23" s="398">
        <f aca="true" t="shared" si="17" ref="AY23:AY29">IF(AR22=0,AY22+BM22,BF22)</f>
        <v>0</v>
      </c>
      <c r="AZ23" s="398"/>
      <c r="BA23" s="398"/>
      <c r="BB23" s="398"/>
      <c r="BC23" s="398"/>
      <c r="BD23" s="398"/>
      <c r="BE23" s="398"/>
      <c r="BF23" s="416">
        <v>0</v>
      </c>
      <c r="BG23" s="416"/>
      <c r="BH23" s="416"/>
      <c r="BI23" s="416"/>
      <c r="BJ23" s="416"/>
      <c r="BK23" s="416"/>
      <c r="BL23" s="416"/>
      <c r="BM23" s="416">
        <v>0</v>
      </c>
      <c r="BN23" s="416"/>
      <c r="BO23" s="416"/>
      <c r="BP23" s="416"/>
      <c r="BQ23" s="416"/>
      <c r="BR23" s="416"/>
      <c r="BS23" s="416"/>
      <c r="BT23" s="278"/>
      <c r="BU23" s="278"/>
      <c r="BV23" s="278"/>
      <c r="BW23" s="278"/>
      <c r="BX23" s="278"/>
      <c r="BY23" s="278"/>
      <c r="BZ23" s="278"/>
      <c r="CA23" s="278"/>
      <c r="CB23" s="278"/>
      <c r="CC23" s="398">
        <f aca="true" t="shared" si="18" ref="CC23:CC33">FW23</f>
        <v>0</v>
      </c>
      <c r="CD23" s="398"/>
      <c r="CE23" s="398"/>
      <c r="CF23" s="398"/>
      <c r="CG23" s="398"/>
      <c r="CH23" s="398"/>
      <c r="CI23" s="398"/>
      <c r="CJ23" s="398">
        <f t="shared" si="8"/>
        <v>0</v>
      </c>
      <c r="CK23" s="398"/>
      <c r="CL23" s="398"/>
      <c r="CM23" s="398"/>
      <c r="CN23" s="398"/>
      <c r="CO23" s="398"/>
      <c r="CP23" s="398"/>
      <c r="CQ23" s="415">
        <f aca="true" t="shared" si="19" ref="CQ23:CQ29">CC23-CJ23</f>
        <v>0</v>
      </c>
      <c r="CR23" s="415"/>
      <c r="CS23" s="415"/>
      <c r="CT23" s="415"/>
      <c r="CU23" s="415"/>
      <c r="CV23" s="415"/>
      <c r="CW23" s="415"/>
      <c r="CX23" s="415"/>
      <c r="CY23" s="280"/>
      <c r="CZ23" s="281"/>
      <c r="DA23" s="281"/>
      <c r="DB23" s="281"/>
      <c r="DC23" s="281"/>
      <c r="DD23" s="281"/>
      <c r="DE23" s="281"/>
      <c r="DF23" s="281"/>
      <c r="DG23" s="281"/>
      <c r="DH23" s="281"/>
      <c r="DI23" s="281"/>
      <c r="DJ23" s="195">
        <f t="shared" si="0"/>
        <v>0</v>
      </c>
      <c r="DK23" s="196"/>
      <c r="DL23" s="196"/>
      <c r="DM23" s="196"/>
      <c r="DN23" s="196"/>
      <c r="DO23" s="196"/>
      <c r="DP23" s="196"/>
      <c r="DQ23" s="196"/>
      <c r="DR23" s="196"/>
      <c r="DS23" s="197"/>
      <c r="DT23" s="195">
        <f t="shared" si="1"/>
        <v>0</v>
      </c>
      <c r="DU23" s="196"/>
      <c r="DV23" s="196"/>
      <c r="DW23" s="196"/>
      <c r="DX23" s="196"/>
      <c r="DY23" s="196"/>
      <c r="DZ23" s="196"/>
      <c r="EA23" s="196"/>
      <c r="EB23" s="196"/>
      <c r="EC23" s="197"/>
      <c r="ED23" s="280"/>
      <c r="EE23" s="281"/>
      <c r="EF23" s="281"/>
      <c r="EG23" s="281"/>
      <c r="EH23" s="281"/>
      <c r="EI23" s="281"/>
      <c r="EJ23" s="281"/>
      <c r="EK23" s="281"/>
      <c r="EL23" s="281"/>
      <c r="EM23" s="281"/>
      <c r="EN23" s="280"/>
      <c r="EO23" s="281"/>
      <c r="EP23" s="281"/>
      <c r="EQ23" s="281"/>
      <c r="ER23" s="281"/>
      <c r="ES23" s="281"/>
      <c r="ET23" s="281"/>
      <c r="EU23" s="281"/>
      <c r="EV23" s="281"/>
      <c r="EW23" s="281"/>
      <c r="EX23" s="281"/>
      <c r="EY23" s="281"/>
      <c r="EZ23" s="281"/>
      <c r="FA23" s="281"/>
      <c r="FB23" s="281"/>
      <c r="FC23" s="281"/>
      <c r="FD23" s="281"/>
      <c r="FE23" s="281"/>
      <c r="FF23" s="281"/>
      <c r="FG23" s="281"/>
      <c r="FH23" s="25"/>
      <c r="FI23" s="91"/>
      <c r="FJ23" s="62"/>
      <c r="FK23" s="65">
        <f t="shared" si="9"/>
        <v>0</v>
      </c>
      <c r="FL23" s="66">
        <f t="shared" si="2"/>
        <v>0</v>
      </c>
      <c r="FM23" s="67">
        <f t="shared" si="10"/>
        <v>0</v>
      </c>
      <c r="FN23" s="86">
        <f t="shared" si="11"/>
        <v>0</v>
      </c>
      <c r="FO23" s="84">
        <f t="shared" si="12"/>
        <v>0</v>
      </c>
      <c r="FP23" s="67">
        <f t="shared" si="3"/>
        <v>0</v>
      </c>
      <c r="FQ23" s="25"/>
      <c r="FR23" s="47">
        <f t="shared" si="4"/>
        <v>0</v>
      </c>
      <c r="FS23" s="41">
        <f t="shared" si="5"/>
        <v>0</v>
      </c>
      <c r="FT23" s="41">
        <f t="shared" si="6"/>
        <v>0</v>
      </c>
      <c r="FU23" s="48">
        <f>MOD(FS23,60)</f>
        <v>0</v>
      </c>
      <c r="FV23" s="1"/>
      <c r="FW23" s="122">
        <f t="shared" si="13"/>
        <v>0</v>
      </c>
      <c r="FX23" s="96">
        <f t="shared" si="14"/>
        <v>0</v>
      </c>
      <c r="FY23" s="134">
        <f t="shared" si="15"/>
        <v>0</v>
      </c>
      <c r="FZ23" s="137">
        <v>0</v>
      </c>
      <c r="GB23" s="36"/>
      <c r="GC23" s="36"/>
      <c r="GD23" s="36"/>
      <c r="GE23" s="36"/>
      <c r="GF23" s="36"/>
      <c r="GG23" s="36"/>
      <c r="GH23" s="36"/>
      <c r="GI23" s="36"/>
    </row>
    <row r="24" spans="2:191" ht="19.5" customHeight="1" thickBot="1" thickTop="1">
      <c r="B24" s="248"/>
      <c r="C24" s="249"/>
      <c r="D24" s="249"/>
      <c r="E24" s="249"/>
      <c r="F24" s="249"/>
      <c r="G24" s="249"/>
      <c r="H24" s="249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08">
        <f aca="true" t="shared" si="20" ref="U24:U29">O24-I24</f>
        <v>0</v>
      </c>
      <c r="V24" s="208"/>
      <c r="W24" s="208"/>
      <c r="X24" s="208"/>
      <c r="Y24" s="208"/>
      <c r="Z24" s="208"/>
      <c r="AA24" s="208"/>
      <c r="AB24" s="208"/>
      <c r="AC24" s="208"/>
      <c r="AD24" s="198">
        <f t="shared" si="16"/>
        <v>0</v>
      </c>
      <c r="AE24" s="198"/>
      <c r="AF24" s="198"/>
      <c r="AG24" s="198"/>
      <c r="AH24" s="198"/>
      <c r="AI24" s="198"/>
      <c r="AJ24" s="198"/>
      <c r="AK24" s="279">
        <v>0</v>
      </c>
      <c r="AL24" s="279"/>
      <c r="AM24" s="279"/>
      <c r="AN24" s="279"/>
      <c r="AO24" s="279"/>
      <c r="AP24" s="279"/>
      <c r="AQ24" s="279"/>
      <c r="AR24" s="209">
        <f t="shared" si="7"/>
        <v>0</v>
      </c>
      <c r="AS24" s="209"/>
      <c r="AT24" s="209"/>
      <c r="AU24" s="209"/>
      <c r="AV24" s="209"/>
      <c r="AW24" s="209"/>
      <c r="AX24" s="209"/>
      <c r="AY24" s="398">
        <f t="shared" si="17"/>
        <v>0</v>
      </c>
      <c r="AZ24" s="398"/>
      <c r="BA24" s="398"/>
      <c r="BB24" s="398"/>
      <c r="BC24" s="398"/>
      <c r="BD24" s="398"/>
      <c r="BE24" s="398"/>
      <c r="BF24" s="416">
        <v>0</v>
      </c>
      <c r="BG24" s="416"/>
      <c r="BH24" s="416"/>
      <c r="BI24" s="416"/>
      <c r="BJ24" s="416"/>
      <c r="BK24" s="416"/>
      <c r="BL24" s="416"/>
      <c r="BM24" s="416">
        <v>0</v>
      </c>
      <c r="BN24" s="416"/>
      <c r="BO24" s="416"/>
      <c r="BP24" s="416"/>
      <c r="BQ24" s="416"/>
      <c r="BR24" s="416"/>
      <c r="BS24" s="416"/>
      <c r="BT24" s="278"/>
      <c r="BU24" s="278"/>
      <c r="BV24" s="278"/>
      <c r="BW24" s="278"/>
      <c r="BX24" s="278"/>
      <c r="BY24" s="278"/>
      <c r="BZ24" s="278"/>
      <c r="CA24" s="278"/>
      <c r="CB24" s="278"/>
      <c r="CC24" s="398">
        <f t="shared" si="18"/>
        <v>0</v>
      </c>
      <c r="CD24" s="398"/>
      <c r="CE24" s="398"/>
      <c r="CF24" s="398"/>
      <c r="CG24" s="398"/>
      <c r="CH24" s="398"/>
      <c r="CI24" s="398"/>
      <c r="CJ24" s="398">
        <f t="shared" si="8"/>
        <v>0</v>
      </c>
      <c r="CK24" s="398"/>
      <c r="CL24" s="398"/>
      <c r="CM24" s="398"/>
      <c r="CN24" s="398"/>
      <c r="CO24" s="398"/>
      <c r="CP24" s="398"/>
      <c r="CQ24" s="415">
        <f t="shared" si="19"/>
        <v>0</v>
      </c>
      <c r="CR24" s="415"/>
      <c r="CS24" s="415"/>
      <c r="CT24" s="415"/>
      <c r="CU24" s="415"/>
      <c r="CV24" s="415"/>
      <c r="CW24" s="415"/>
      <c r="CX24" s="415"/>
      <c r="CY24" s="280"/>
      <c r="CZ24" s="281"/>
      <c r="DA24" s="281"/>
      <c r="DB24" s="281"/>
      <c r="DC24" s="281"/>
      <c r="DD24" s="281"/>
      <c r="DE24" s="281"/>
      <c r="DF24" s="281"/>
      <c r="DG24" s="281"/>
      <c r="DH24" s="281"/>
      <c r="DI24" s="281"/>
      <c r="DJ24" s="195">
        <f t="shared" si="0"/>
        <v>0</v>
      </c>
      <c r="DK24" s="196"/>
      <c r="DL24" s="196"/>
      <c r="DM24" s="196"/>
      <c r="DN24" s="196"/>
      <c r="DO24" s="196"/>
      <c r="DP24" s="196"/>
      <c r="DQ24" s="196"/>
      <c r="DR24" s="196"/>
      <c r="DS24" s="197"/>
      <c r="DT24" s="195">
        <f t="shared" si="1"/>
        <v>0</v>
      </c>
      <c r="DU24" s="196"/>
      <c r="DV24" s="196"/>
      <c r="DW24" s="196"/>
      <c r="DX24" s="196"/>
      <c r="DY24" s="196"/>
      <c r="DZ24" s="196"/>
      <c r="EA24" s="196"/>
      <c r="EB24" s="196"/>
      <c r="EC24" s="197"/>
      <c r="ED24" s="280"/>
      <c r="EE24" s="281"/>
      <c r="EF24" s="281"/>
      <c r="EG24" s="281"/>
      <c r="EH24" s="281"/>
      <c r="EI24" s="281"/>
      <c r="EJ24" s="281"/>
      <c r="EK24" s="281"/>
      <c r="EL24" s="281"/>
      <c r="EM24" s="281"/>
      <c r="EN24" s="280"/>
      <c r="EO24" s="281"/>
      <c r="EP24" s="281"/>
      <c r="EQ24" s="281"/>
      <c r="ER24" s="281"/>
      <c r="ES24" s="281"/>
      <c r="ET24" s="281"/>
      <c r="EU24" s="281"/>
      <c r="EV24" s="281"/>
      <c r="EW24" s="281"/>
      <c r="EX24" s="281"/>
      <c r="EY24" s="281"/>
      <c r="EZ24" s="281"/>
      <c r="FA24" s="281"/>
      <c r="FB24" s="281"/>
      <c r="FC24" s="281"/>
      <c r="FD24" s="281"/>
      <c r="FE24" s="281"/>
      <c r="FF24" s="281"/>
      <c r="FG24" s="281"/>
      <c r="FH24" s="25"/>
      <c r="FI24" s="91"/>
      <c r="FJ24" s="62"/>
      <c r="FK24" s="65">
        <f t="shared" si="9"/>
        <v>0</v>
      </c>
      <c r="FL24" s="66">
        <f t="shared" si="2"/>
        <v>0</v>
      </c>
      <c r="FM24" s="67">
        <f t="shared" si="10"/>
        <v>0</v>
      </c>
      <c r="FN24" s="86">
        <f t="shared" si="11"/>
        <v>0</v>
      </c>
      <c r="FO24" s="84">
        <f t="shared" si="12"/>
        <v>0</v>
      </c>
      <c r="FP24" s="67">
        <f t="shared" si="3"/>
        <v>0</v>
      </c>
      <c r="FQ24" s="25"/>
      <c r="FR24" s="47">
        <f t="shared" si="4"/>
        <v>0</v>
      </c>
      <c r="FS24" s="41">
        <f t="shared" si="5"/>
        <v>0</v>
      </c>
      <c r="FT24" s="41">
        <f t="shared" si="6"/>
        <v>0</v>
      </c>
      <c r="FU24" s="48">
        <f aca="true" t="shared" si="21" ref="FU24:FU29">MOD(FS24,60)</f>
        <v>0</v>
      </c>
      <c r="FV24" s="1"/>
      <c r="FW24" s="122">
        <f t="shared" si="13"/>
        <v>0</v>
      </c>
      <c r="FX24" s="96">
        <f t="shared" si="14"/>
        <v>0</v>
      </c>
      <c r="FY24" s="134">
        <f>IF(AND(FW24-FX24&lt;0,$GA$34&lt;0),FW24-FX24,IF(AND(FW24-FX24&gt;0,$GA$34&gt;0),FW24-FX24,))</f>
        <v>0</v>
      </c>
      <c r="FZ24" s="137">
        <v>0</v>
      </c>
      <c r="GA24" s="135"/>
      <c r="GB24" s="36"/>
      <c r="GC24" s="36"/>
      <c r="GD24" s="36"/>
      <c r="GE24" s="36"/>
      <c r="GF24" s="36"/>
      <c r="GG24" s="36"/>
      <c r="GH24" s="36"/>
      <c r="GI24" s="36"/>
    </row>
    <row r="25" spans="2:191" ht="19.5" customHeight="1" thickBot="1" thickTop="1">
      <c r="B25" s="248"/>
      <c r="C25" s="249"/>
      <c r="D25" s="249"/>
      <c r="E25" s="249"/>
      <c r="F25" s="249"/>
      <c r="G25" s="249"/>
      <c r="H25" s="249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08">
        <f t="shared" si="20"/>
        <v>0</v>
      </c>
      <c r="V25" s="208"/>
      <c r="W25" s="208"/>
      <c r="X25" s="208"/>
      <c r="Y25" s="208"/>
      <c r="Z25" s="208"/>
      <c r="AA25" s="208"/>
      <c r="AB25" s="208"/>
      <c r="AC25" s="208"/>
      <c r="AD25" s="198">
        <f t="shared" si="16"/>
        <v>0</v>
      </c>
      <c r="AE25" s="198"/>
      <c r="AF25" s="198"/>
      <c r="AG25" s="198"/>
      <c r="AH25" s="198"/>
      <c r="AI25" s="198"/>
      <c r="AJ25" s="198"/>
      <c r="AK25" s="279">
        <v>0</v>
      </c>
      <c r="AL25" s="279"/>
      <c r="AM25" s="279"/>
      <c r="AN25" s="279"/>
      <c r="AO25" s="279"/>
      <c r="AP25" s="279"/>
      <c r="AQ25" s="279"/>
      <c r="AR25" s="209">
        <f t="shared" si="7"/>
        <v>0</v>
      </c>
      <c r="AS25" s="209"/>
      <c r="AT25" s="209"/>
      <c r="AU25" s="209"/>
      <c r="AV25" s="209"/>
      <c r="AW25" s="209"/>
      <c r="AX25" s="209"/>
      <c r="AY25" s="398">
        <f t="shared" si="17"/>
        <v>0</v>
      </c>
      <c r="AZ25" s="398"/>
      <c r="BA25" s="398"/>
      <c r="BB25" s="398"/>
      <c r="BC25" s="398"/>
      <c r="BD25" s="398"/>
      <c r="BE25" s="398"/>
      <c r="BF25" s="416">
        <v>0</v>
      </c>
      <c r="BG25" s="416"/>
      <c r="BH25" s="416"/>
      <c r="BI25" s="416"/>
      <c r="BJ25" s="416"/>
      <c r="BK25" s="416"/>
      <c r="BL25" s="416"/>
      <c r="BM25" s="416">
        <v>0</v>
      </c>
      <c r="BN25" s="416"/>
      <c r="BO25" s="416"/>
      <c r="BP25" s="416"/>
      <c r="BQ25" s="416"/>
      <c r="BR25" s="416"/>
      <c r="BS25" s="416"/>
      <c r="BT25" s="278"/>
      <c r="BU25" s="278"/>
      <c r="BV25" s="278"/>
      <c r="BW25" s="278"/>
      <c r="BX25" s="278"/>
      <c r="BY25" s="278"/>
      <c r="BZ25" s="278"/>
      <c r="CA25" s="278"/>
      <c r="CB25" s="278"/>
      <c r="CC25" s="398">
        <f t="shared" si="18"/>
        <v>0</v>
      </c>
      <c r="CD25" s="398"/>
      <c r="CE25" s="398"/>
      <c r="CF25" s="398"/>
      <c r="CG25" s="398"/>
      <c r="CH25" s="398"/>
      <c r="CI25" s="398"/>
      <c r="CJ25" s="398">
        <f t="shared" si="8"/>
        <v>0</v>
      </c>
      <c r="CK25" s="398"/>
      <c r="CL25" s="398"/>
      <c r="CM25" s="398"/>
      <c r="CN25" s="398"/>
      <c r="CO25" s="398"/>
      <c r="CP25" s="398"/>
      <c r="CQ25" s="415">
        <f t="shared" si="19"/>
        <v>0</v>
      </c>
      <c r="CR25" s="415"/>
      <c r="CS25" s="415"/>
      <c r="CT25" s="415"/>
      <c r="CU25" s="415"/>
      <c r="CV25" s="415"/>
      <c r="CW25" s="415"/>
      <c r="CX25" s="415"/>
      <c r="CY25" s="280"/>
      <c r="CZ25" s="281"/>
      <c r="DA25" s="281"/>
      <c r="DB25" s="281"/>
      <c r="DC25" s="281"/>
      <c r="DD25" s="281"/>
      <c r="DE25" s="281"/>
      <c r="DF25" s="281"/>
      <c r="DG25" s="281"/>
      <c r="DH25" s="281"/>
      <c r="DI25" s="281"/>
      <c r="DJ25" s="195">
        <f t="shared" si="0"/>
        <v>0</v>
      </c>
      <c r="DK25" s="196"/>
      <c r="DL25" s="196"/>
      <c r="DM25" s="196"/>
      <c r="DN25" s="196"/>
      <c r="DO25" s="196"/>
      <c r="DP25" s="196"/>
      <c r="DQ25" s="196"/>
      <c r="DR25" s="196"/>
      <c r="DS25" s="197"/>
      <c r="DT25" s="195">
        <f t="shared" si="1"/>
        <v>0</v>
      </c>
      <c r="DU25" s="196"/>
      <c r="DV25" s="196"/>
      <c r="DW25" s="196"/>
      <c r="DX25" s="196"/>
      <c r="DY25" s="196"/>
      <c r="DZ25" s="196"/>
      <c r="EA25" s="196"/>
      <c r="EB25" s="196"/>
      <c r="EC25" s="197"/>
      <c r="ED25" s="280"/>
      <c r="EE25" s="281"/>
      <c r="EF25" s="281"/>
      <c r="EG25" s="281"/>
      <c r="EH25" s="281"/>
      <c r="EI25" s="281"/>
      <c r="EJ25" s="281"/>
      <c r="EK25" s="281"/>
      <c r="EL25" s="281"/>
      <c r="EM25" s="281"/>
      <c r="EN25" s="280"/>
      <c r="EO25" s="281"/>
      <c r="EP25" s="281"/>
      <c r="EQ25" s="281"/>
      <c r="ER25" s="281"/>
      <c r="ES25" s="281"/>
      <c r="ET25" s="281"/>
      <c r="EU25" s="281"/>
      <c r="EV25" s="281"/>
      <c r="EW25" s="281"/>
      <c r="EX25" s="281"/>
      <c r="EY25" s="281"/>
      <c r="EZ25" s="281"/>
      <c r="FA25" s="281"/>
      <c r="FB25" s="281"/>
      <c r="FC25" s="281"/>
      <c r="FD25" s="281"/>
      <c r="FE25" s="281"/>
      <c r="FF25" s="281"/>
      <c r="FG25" s="281"/>
      <c r="FH25" s="25"/>
      <c r="FI25" s="91"/>
      <c r="FJ25" s="62"/>
      <c r="FK25" s="65">
        <f t="shared" si="9"/>
        <v>0</v>
      </c>
      <c r="FL25" s="66">
        <f t="shared" si="2"/>
        <v>0</v>
      </c>
      <c r="FM25" s="67">
        <f t="shared" si="10"/>
        <v>0</v>
      </c>
      <c r="FN25" s="86">
        <f t="shared" si="11"/>
        <v>0</v>
      </c>
      <c r="FO25" s="84">
        <f t="shared" si="12"/>
        <v>0</v>
      </c>
      <c r="FP25" s="67">
        <f t="shared" si="3"/>
        <v>0</v>
      </c>
      <c r="FQ25" s="25"/>
      <c r="FR25" s="47">
        <f t="shared" si="4"/>
        <v>0</v>
      </c>
      <c r="FS25" s="41">
        <f t="shared" si="5"/>
        <v>0</v>
      </c>
      <c r="FT25" s="41">
        <f t="shared" si="6"/>
        <v>0</v>
      </c>
      <c r="FU25" s="48">
        <f t="shared" si="21"/>
        <v>0</v>
      </c>
      <c r="FV25" s="1"/>
      <c r="FW25" s="122">
        <f t="shared" si="13"/>
        <v>0</v>
      </c>
      <c r="FX25" s="96">
        <f t="shared" si="14"/>
        <v>0</v>
      </c>
      <c r="FY25" s="134">
        <f t="shared" si="15"/>
        <v>0</v>
      </c>
      <c r="FZ25" s="137">
        <v>0</v>
      </c>
      <c r="GA25" s="126"/>
      <c r="GB25" s="36"/>
      <c r="GC25" s="36"/>
      <c r="GD25" s="36"/>
      <c r="GE25" s="36"/>
      <c r="GF25" s="36"/>
      <c r="GG25" s="36"/>
      <c r="GH25" s="36"/>
      <c r="GI25" s="36"/>
    </row>
    <row r="26" spans="2:191" ht="19.5" customHeight="1" thickBot="1" thickTop="1">
      <c r="B26" s="248"/>
      <c r="C26" s="249"/>
      <c r="D26" s="249"/>
      <c r="E26" s="249"/>
      <c r="F26" s="249"/>
      <c r="G26" s="249"/>
      <c r="H26" s="249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08">
        <f t="shared" si="20"/>
        <v>0</v>
      </c>
      <c r="V26" s="208"/>
      <c r="W26" s="208"/>
      <c r="X26" s="208"/>
      <c r="Y26" s="208"/>
      <c r="Z26" s="208"/>
      <c r="AA26" s="208"/>
      <c r="AB26" s="208"/>
      <c r="AC26" s="208"/>
      <c r="AD26" s="198">
        <f t="shared" si="16"/>
        <v>0</v>
      </c>
      <c r="AE26" s="198"/>
      <c r="AF26" s="198"/>
      <c r="AG26" s="198"/>
      <c r="AH26" s="198"/>
      <c r="AI26" s="198"/>
      <c r="AJ26" s="198"/>
      <c r="AK26" s="279">
        <v>0</v>
      </c>
      <c r="AL26" s="279"/>
      <c r="AM26" s="279"/>
      <c r="AN26" s="279"/>
      <c r="AO26" s="279"/>
      <c r="AP26" s="279"/>
      <c r="AQ26" s="279"/>
      <c r="AR26" s="209">
        <f t="shared" si="7"/>
        <v>0</v>
      </c>
      <c r="AS26" s="209"/>
      <c r="AT26" s="209"/>
      <c r="AU26" s="209"/>
      <c r="AV26" s="209"/>
      <c r="AW26" s="209"/>
      <c r="AX26" s="209"/>
      <c r="AY26" s="398">
        <f t="shared" si="17"/>
        <v>0</v>
      </c>
      <c r="AZ26" s="398"/>
      <c r="BA26" s="398"/>
      <c r="BB26" s="398"/>
      <c r="BC26" s="398"/>
      <c r="BD26" s="398"/>
      <c r="BE26" s="398"/>
      <c r="BF26" s="416">
        <v>0</v>
      </c>
      <c r="BG26" s="416"/>
      <c r="BH26" s="416"/>
      <c r="BI26" s="416"/>
      <c r="BJ26" s="416"/>
      <c r="BK26" s="416"/>
      <c r="BL26" s="416"/>
      <c r="BM26" s="417">
        <v>0</v>
      </c>
      <c r="BN26" s="416"/>
      <c r="BO26" s="416"/>
      <c r="BP26" s="416"/>
      <c r="BQ26" s="416"/>
      <c r="BR26" s="416"/>
      <c r="BS26" s="416"/>
      <c r="BT26" s="278"/>
      <c r="BU26" s="278"/>
      <c r="BV26" s="278"/>
      <c r="BW26" s="278"/>
      <c r="BX26" s="278"/>
      <c r="BY26" s="278"/>
      <c r="BZ26" s="278"/>
      <c r="CA26" s="278"/>
      <c r="CB26" s="278"/>
      <c r="CC26" s="398">
        <f t="shared" si="18"/>
        <v>0</v>
      </c>
      <c r="CD26" s="398"/>
      <c r="CE26" s="398"/>
      <c r="CF26" s="398"/>
      <c r="CG26" s="398"/>
      <c r="CH26" s="398"/>
      <c r="CI26" s="398"/>
      <c r="CJ26" s="398">
        <f t="shared" si="8"/>
        <v>0</v>
      </c>
      <c r="CK26" s="398"/>
      <c r="CL26" s="398"/>
      <c r="CM26" s="398"/>
      <c r="CN26" s="398"/>
      <c r="CO26" s="398"/>
      <c r="CP26" s="398"/>
      <c r="CQ26" s="415">
        <f t="shared" si="19"/>
        <v>0</v>
      </c>
      <c r="CR26" s="415"/>
      <c r="CS26" s="415"/>
      <c r="CT26" s="415"/>
      <c r="CU26" s="415"/>
      <c r="CV26" s="415"/>
      <c r="CW26" s="415"/>
      <c r="CX26" s="415"/>
      <c r="CY26" s="280"/>
      <c r="CZ26" s="281"/>
      <c r="DA26" s="281"/>
      <c r="DB26" s="281"/>
      <c r="DC26" s="281"/>
      <c r="DD26" s="281"/>
      <c r="DE26" s="281"/>
      <c r="DF26" s="281"/>
      <c r="DG26" s="281"/>
      <c r="DH26" s="281"/>
      <c r="DI26" s="281"/>
      <c r="DJ26" s="195">
        <f t="shared" si="0"/>
        <v>0</v>
      </c>
      <c r="DK26" s="196"/>
      <c r="DL26" s="196"/>
      <c r="DM26" s="196"/>
      <c r="DN26" s="196"/>
      <c r="DO26" s="196"/>
      <c r="DP26" s="196"/>
      <c r="DQ26" s="196"/>
      <c r="DR26" s="196"/>
      <c r="DS26" s="197"/>
      <c r="DT26" s="195">
        <f t="shared" si="1"/>
        <v>0</v>
      </c>
      <c r="DU26" s="196"/>
      <c r="DV26" s="196"/>
      <c r="DW26" s="196"/>
      <c r="DX26" s="196"/>
      <c r="DY26" s="196"/>
      <c r="DZ26" s="196"/>
      <c r="EA26" s="196"/>
      <c r="EB26" s="196"/>
      <c r="EC26" s="197"/>
      <c r="ED26" s="280"/>
      <c r="EE26" s="281"/>
      <c r="EF26" s="281"/>
      <c r="EG26" s="281"/>
      <c r="EH26" s="281"/>
      <c r="EI26" s="281"/>
      <c r="EJ26" s="281"/>
      <c r="EK26" s="281"/>
      <c r="EL26" s="281"/>
      <c r="EM26" s="281"/>
      <c r="EN26" s="280"/>
      <c r="EO26" s="281"/>
      <c r="EP26" s="281"/>
      <c r="EQ26" s="281"/>
      <c r="ER26" s="281"/>
      <c r="ES26" s="281"/>
      <c r="ET26" s="281"/>
      <c r="EU26" s="281"/>
      <c r="EV26" s="281"/>
      <c r="EW26" s="281"/>
      <c r="EX26" s="281"/>
      <c r="EY26" s="281"/>
      <c r="EZ26" s="281"/>
      <c r="FA26" s="281"/>
      <c r="FB26" s="281"/>
      <c r="FC26" s="281"/>
      <c r="FD26" s="281"/>
      <c r="FE26" s="281"/>
      <c r="FF26" s="281"/>
      <c r="FG26" s="281"/>
      <c r="FH26" s="25"/>
      <c r="FI26" s="91"/>
      <c r="FJ26" s="62"/>
      <c r="FK26" s="65">
        <f t="shared" si="9"/>
        <v>0</v>
      </c>
      <c r="FL26" s="66">
        <f t="shared" si="2"/>
        <v>0</v>
      </c>
      <c r="FM26" s="67">
        <f t="shared" si="10"/>
        <v>0</v>
      </c>
      <c r="FN26" s="86">
        <f t="shared" si="11"/>
        <v>0</v>
      </c>
      <c r="FO26" s="84">
        <f t="shared" si="12"/>
        <v>0</v>
      </c>
      <c r="FP26" s="67">
        <f t="shared" si="3"/>
        <v>0</v>
      </c>
      <c r="FQ26" s="25"/>
      <c r="FR26" s="47">
        <f t="shared" si="4"/>
        <v>0</v>
      </c>
      <c r="FS26" s="41">
        <f t="shared" si="5"/>
        <v>0</v>
      </c>
      <c r="FT26" s="41">
        <f t="shared" si="6"/>
        <v>0</v>
      </c>
      <c r="FU26" s="48">
        <f t="shared" si="21"/>
        <v>0</v>
      </c>
      <c r="FV26" s="1"/>
      <c r="FW26" s="122">
        <f t="shared" si="13"/>
        <v>0</v>
      </c>
      <c r="FX26" s="96">
        <f t="shared" si="14"/>
        <v>0</v>
      </c>
      <c r="FY26" s="134">
        <f t="shared" si="15"/>
        <v>0</v>
      </c>
      <c r="FZ26" s="137">
        <v>0</v>
      </c>
      <c r="GB26" s="36"/>
      <c r="GC26" s="36"/>
      <c r="GD26" s="36"/>
      <c r="GE26" s="36"/>
      <c r="GF26" s="36"/>
      <c r="GG26" s="36"/>
      <c r="GH26" s="36"/>
      <c r="GI26" s="36"/>
    </row>
    <row r="27" spans="2:191" ht="19.5" customHeight="1" thickBot="1" thickTop="1">
      <c r="B27" s="248"/>
      <c r="C27" s="249"/>
      <c r="D27" s="249"/>
      <c r="E27" s="249"/>
      <c r="F27" s="249"/>
      <c r="G27" s="249"/>
      <c r="H27" s="249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08">
        <f t="shared" si="20"/>
        <v>0</v>
      </c>
      <c r="V27" s="208"/>
      <c r="W27" s="208"/>
      <c r="X27" s="208"/>
      <c r="Y27" s="208"/>
      <c r="Z27" s="208"/>
      <c r="AA27" s="208"/>
      <c r="AB27" s="208"/>
      <c r="AC27" s="208"/>
      <c r="AD27" s="198">
        <f t="shared" si="16"/>
        <v>0</v>
      </c>
      <c r="AE27" s="198"/>
      <c r="AF27" s="198"/>
      <c r="AG27" s="198"/>
      <c r="AH27" s="198"/>
      <c r="AI27" s="198"/>
      <c r="AJ27" s="198"/>
      <c r="AK27" s="279">
        <v>0</v>
      </c>
      <c r="AL27" s="279"/>
      <c r="AM27" s="279"/>
      <c r="AN27" s="279"/>
      <c r="AO27" s="279"/>
      <c r="AP27" s="279"/>
      <c r="AQ27" s="279"/>
      <c r="AR27" s="209">
        <f t="shared" si="7"/>
        <v>0</v>
      </c>
      <c r="AS27" s="209"/>
      <c r="AT27" s="209"/>
      <c r="AU27" s="209"/>
      <c r="AV27" s="209"/>
      <c r="AW27" s="209"/>
      <c r="AX27" s="209"/>
      <c r="AY27" s="398">
        <f t="shared" si="17"/>
        <v>0</v>
      </c>
      <c r="AZ27" s="398"/>
      <c r="BA27" s="398"/>
      <c r="BB27" s="398"/>
      <c r="BC27" s="398"/>
      <c r="BD27" s="398"/>
      <c r="BE27" s="398"/>
      <c r="BF27" s="416">
        <v>0</v>
      </c>
      <c r="BG27" s="416"/>
      <c r="BH27" s="416"/>
      <c r="BI27" s="416"/>
      <c r="BJ27" s="416"/>
      <c r="BK27" s="416"/>
      <c r="BL27" s="416"/>
      <c r="BM27" s="416">
        <v>0</v>
      </c>
      <c r="BN27" s="416"/>
      <c r="BO27" s="416"/>
      <c r="BP27" s="416"/>
      <c r="BQ27" s="416"/>
      <c r="BR27" s="416"/>
      <c r="BS27" s="416"/>
      <c r="BT27" s="278"/>
      <c r="BU27" s="278"/>
      <c r="BV27" s="278"/>
      <c r="BW27" s="278"/>
      <c r="BX27" s="278"/>
      <c r="BY27" s="278"/>
      <c r="BZ27" s="278"/>
      <c r="CA27" s="278"/>
      <c r="CB27" s="278"/>
      <c r="CC27" s="398">
        <f t="shared" si="18"/>
        <v>0</v>
      </c>
      <c r="CD27" s="398"/>
      <c r="CE27" s="398"/>
      <c r="CF27" s="398"/>
      <c r="CG27" s="398"/>
      <c r="CH27" s="398"/>
      <c r="CI27" s="398"/>
      <c r="CJ27" s="398">
        <f t="shared" si="8"/>
        <v>0</v>
      </c>
      <c r="CK27" s="398"/>
      <c r="CL27" s="398"/>
      <c r="CM27" s="398"/>
      <c r="CN27" s="398"/>
      <c r="CO27" s="398"/>
      <c r="CP27" s="398"/>
      <c r="CQ27" s="415">
        <f t="shared" si="19"/>
        <v>0</v>
      </c>
      <c r="CR27" s="415"/>
      <c r="CS27" s="415"/>
      <c r="CT27" s="415"/>
      <c r="CU27" s="415"/>
      <c r="CV27" s="415"/>
      <c r="CW27" s="415"/>
      <c r="CX27" s="415"/>
      <c r="CY27" s="280"/>
      <c r="CZ27" s="281"/>
      <c r="DA27" s="281"/>
      <c r="DB27" s="281"/>
      <c r="DC27" s="281"/>
      <c r="DD27" s="281"/>
      <c r="DE27" s="281"/>
      <c r="DF27" s="281"/>
      <c r="DG27" s="281"/>
      <c r="DH27" s="281"/>
      <c r="DI27" s="281"/>
      <c r="DJ27" s="195">
        <f t="shared" si="0"/>
        <v>0</v>
      </c>
      <c r="DK27" s="196"/>
      <c r="DL27" s="196"/>
      <c r="DM27" s="196"/>
      <c r="DN27" s="196"/>
      <c r="DO27" s="196"/>
      <c r="DP27" s="196"/>
      <c r="DQ27" s="196"/>
      <c r="DR27" s="196"/>
      <c r="DS27" s="197"/>
      <c r="DT27" s="195">
        <f t="shared" si="1"/>
        <v>0</v>
      </c>
      <c r="DU27" s="196"/>
      <c r="DV27" s="196"/>
      <c r="DW27" s="196"/>
      <c r="DX27" s="196"/>
      <c r="DY27" s="196"/>
      <c r="DZ27" s="196"/>
      <c r="EA27" s="196"/>
      <c r="EB27" s="196"/>
      <c r="EC27" s="197"/>
      <c r="ED27" s="280"/>
      <c r="EE27" s="281"/>
      <c r="EF27" s="281"/>
      <c r="EG27" s="281"/>
      <c r="EH27" s="281"/>
      <c r="EI27" s="281"/>
      <c r="EJ27" s="281"/>
      <c r="EK27" s="281"/>
      <c r="EL27" s="281"/>
      <c r="EM27" s="281"/>
      <c r="EN27" s="280"/>
      <c r="EO27" s="281"/>
      <c r="EP27" s="281"/>
      <c r="EQ27" s="281"/>
      <c r="ER27" s="281"/>
      <c r="ES27" s="281"/>
      <c r="ET27" s="281"/>
      <c r="EU27" s="281"/>
      <c r="EV27" s="281"/>
      <c r="EW27" s="281"/>
      <c r="EX27" s="281"/>
      <c r="EY27" s="281"/>
      <c r="EZ27" s="281"/>
      <c r="FA27" s="281"/>
      <c r="FB27" s="281"/>
      <c r="FC27" s="281"/>
      <c r="FD27" s="281"/>
      <c r="FE27" s="281"/>
      <c r="FF27" s="281"/>
      <c r="FG27" s="281"/>
      <c r="FH27" s="25"/>
      <c r="FI27" s="91"/>
      <c r="FJ27" s="62"/>
      <c r="FK27" s="65">
        <f t="shared" si="9"/>
        <v>0</v>
      </c>
      <c r="FL27" s="66">
        <f t="shared" si="2"/>
        <v>0</v>
      </c>
      <c r="FM27" s="67">
        <f t="shared" si="10"/>
        <v>0</v>
      </c>
      <c r="FN27" s="86">
        <f t="shared" si="11"/>
        <v>0</v>
      </c>
      <c r="FO27" s="84">
        <f t="shared" si="12"/>
        <v>0</v>
      </c>
      <c r="FP27" s="67">
        <f t="shared" si="3"/>
        <v>0</v>
      </c>
      <c r="FQ27" s="25"/>
      <c r="FR27" s="47">
        <f t="shared" si="4"/>
        <v>0</v>
      </c>
      <c r="FS27" s="41">
        <f t="shared" si="5"/>
        <v>0</v>
      </c>
      <c r="FT27" s="41">
        <f t="shared" si="6"/>
        <v>0</v>
      </c>
      <c r="FU27" s="48">
        <f t="shared" si="21"/>
        <v>0</v>
      </c>
      <c r="FV27" s="1"/>
      <c r="FW27" s="122">
        <f t="shared" si="13"/>
        <v>0</v>
      </c>
      <c r="FX27" s="96">
        <f t="shared" si="14"/>
        <v>0</v>
      </c>
      <c r="FY27" s="134">
        <f t="shared" si="15"/>
        <v>0</v>
      </c>
      <c r="FZ27" s="137">
        <v>0</v>
      </c>
      <c r="GB27" s="36"/>
      <c r="GC27" s="36"/>
      <c r="GD27" s="36"/>
      <c r="GE27" s="36"/>
      <c r="GF27" s="36"/>
      <c r="GG27" s="36"/>
      <c r="GH27" s="36"/>
      <c r="GI27" s="36"/>
    </row>
    <row r="28" spans="2:191" ht="19.5" customHeight="1" thickBot="1" thickTop="1">
      <c r="B28" s="248"/>
      <c r="C28" s="249"/>
      <c r="D28" s="249"/>
      <c r="E28" s="249"/>
      <c r="F28" s="249"/>
      <c r="G28" s="249"/>
      <c r="H28" s="249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08">
        <f t="shared" si="20"/>
        <v>0</v>
      </c>
      <c r="V28" s="208"/>
      <c r="W28" s="208"/>
      <c r="X28" s="208"/>
      <c r="Y28" s="208"/>
      <c r="Z28" s="208"/>
      <c r="AA28" s="208"/>
      <c r="AB28" s="208"/>
      <c r="AC28" s="208"/>
      <c r="AD28" s="198">
        <f t="shared" si="16"/>
        <v>0</v>
      </c>
      <c r="AE28" s="198"/>
      <c r="AF28" s="198"/>
      <c r="AG28" s="198"/>
      <c r="AH28" s="198"/>
      <c r="AI28" s="198"/>
      <c r="AJ28" s="198"/>
      <c r="AK28" s="279">
        <v>0</v>
      </c>
      <c r="AL28" s="279"/>
      <c r="AM28" s="279"/>
      <c r="AN28" s="279"/>
      <c r="AO28" s="279"/>
      <c r="AP28" s="279"/>
      <c r="AQ28" s="279"/>
      <c r="AR28" s="209">
        <f t="shared" si="7"/>
        <v>0</v>
      </c>
      <c r="AS28" s="209"/>
      <c r="AT28" s="209"/>
      <c r="AU28" s="209"/>
      <c r="AV28" s="209"/>
      <c r="AW28" s="209"/>
      <c r="AX28" s="209"/>
      <c r="AY28" s="398">
        <f t="shared" si="17"/>
        <v>0</v>
      </c>
      <c r="AZ28" s="398"/>
      <c r="BA28" s="398"/>
      <c r="BB28" s="398"/>
      <c r="BC28" s="398"/>
      <c r="BD28" s="398"/>
      <c r="BE28" s="398"/>
      <c r="BF28" s="416">
        <v>0</v>
      </c>
      <c r="BG28" s="416"/>
      <c r="BH28" s="416"/>
      <c r="BI28" s="416"/>
      <c r="BJ28" s="416"/>
      <c r="BK28" s="416"/>
      <c r="BL28" s="416"/>
      <c r="BM28" s="416">
        <v>0</v>
      </c>
      <c r="BN28" s="416"/>
      <c r="BO28" s="416"/>
      <c r="BP28" s="416"/>
      <c r="BQ28" s="416"/>
      <c r="BR28" s="416"/>
      <c r="BS28" s="416"/>
      <c r="BT28" s="278"/>
      <c r="BU28" s="278"/>
      <c r="BV28" s="278"/>
      <c r="BW28" s="278"/>
      <c r="BX28" s="278"/>
      <c r="BY28" s="278"/>
      <c r="BZ28" s="278"/>
      <c r="CA28" s="278"/>
      <c r="CB28" s="278"/>
      <c r="CC28" s="398">
        <f t="shared" si="18"/>
        <v>0</v>
      </c>
      <c r="CD28" s="398"/>
      <c r="CE28" s="398"/>
      <c r="CF28" s="398"/>
      <c r="CG28" s="398"/>
      <c r="CH28" s="398"/>
      <c r="CI28" s="398"/>
      <c r="CJ28" s="398">
        <f t="shared" si="8"/>
        <v>0</v>
      </c>
      <c r="CK28" s="398"/>
      <c r="CL28" s="398"/>
      <c r="CM28" s="398"/>
      <c r="CN28" s="398"/>
      <c r="CO28" s="398"/>
      <c r="CP28" s="398"/>
      <c r="CQ28" s="415">
        <f t="shared" si="19"/>
        <v>0</v>
      </c>
      <c r="CR28" s="415"/>
      <c r="CS28" s="415"/>
      <c r="CT28" s="415"/>
      <c r="CU28" s="415"/>
      <c r="CV28" s="415"/>
      <c r="CW28" s="415"/>
      <c r="CX28" s="415"/>
      <c r="CY28" s="280"/>
      <c r="CZ28" s="281"/>
      <c r="DA28" s="281"/>
      <c r="DB28" s="281"/>
      <c r="DC28" s="281"/>
      <c r="DD28" s="281"/>
      <c r="DE28" s="281"/>
      <c r="DF28" s="281"/>
      <c r="DG28" s="281"/>
      <c r="DH28" s="281"/>
      <c r="DI28" s="281"/>
      <c r="DJ28" s="195">
        <f t="shared" si="0"/>
        <v>0</v>
      </c>
      <c r="DK28" s="196"/>
      <c r="DL28" s="196"/>
      <c r="DM28" s="196"/>
      <c r="DN28" s="196"/>
      <c r="DO28" s="196"/>
      <c r="DP28" s="196"/>
      <c r="DQ28" s="196"/>
      <c r="DR28" s="196"/>
      <c r="DS28" s="197"/>
      <c r="DT28" s="195">
        <f t="shared" si="1"/>
        <v>0</v>
      </c>
      <c r="DU28" s="196"/>
      <c r="DV28" s="196"/>
      <c r="DW28" s="196"/>
      <c r="DX28" s="196"/>
      <c r="DY28" s="196"/>
      <c r="DZ28" s="196"/>
      <c r="EA28" s="196"/>
      <c r="EB28" s="196"/>
      <c r="EC28" s="197"/>
      <c r="ED28" s="280"/>
      <c r="EE28" s="281"/>
      <c r="EF28" s="281"/>
      <c r="EG28" s="281"/>
      <c r="EH28" s="281"/>
      <c r="EI28" s="281"/>
      <c r="EJ28" s="281"/>
      <c r="EK28" s="281"/>
      <c r="EL28" s="281"/>
      <c r="EM28" s="281"/>
      <c r="EN28" s="280"/>
      <c r="EO28" s="281"/>
      <c r="EP28" s="281"/>
      <c r="EQ28" s="281"/>
      <c r="ER28" s="281"/>
      <c r="ES28" s="281"/>
      <c r="ET28" s="281"/>
      <c r="EU28" s="281"/>
      <c r="EV28" s="281"/>
      <c r="EW28" s="281"/>
      <c r="EX28" s="281"/>
      <c r="EY28" s="281"/>
      <c r="EZ28" s="281"/>
      <c r="FA28" s="281"/>
      <c r="FB28" s="281"/>
      <c r="FC28" s="281"/>
      <c r="FD28" s="281"/>
      <c r="FE28" s="281"/>
      <c r="FF28" s="281"/>
      <c r="FG28" s="281"/>
      <c r="FH28" s="25"/>
      <c r="FI28" s="91"/>
      <c r="FJ28" s="62"/>
      <c r="FK28" s="65">
        <f t="shared" si="9"/>
        <v>0</v>
      </c>
      <c r="FL28" s="66">
        <f t="shared" si="2"/>
        <v>0</v>
      </c>
      <c r="FM28" s="67">
        <f t="shared" si="10"/>
        <v>0</v>
      </c>
      <c r="FN28" s="86">
        <f t="shared" si="11"/>
        <v>0</v>
      </c>
      <c r="FO28" s="84">
        <f t="shared" si="12"/>
        <v>0</v>
      </c>
      <c r="FP28" s="67">
        <f t="shared" si="3"/>
        <v>0</v>
      </c>
      <c r="FQ28" s="25"/>
      <c r="FR28" s="47">
        <f t="shared" si="4"/>
        <v>0</v>
      </c>
      <c r="FS28" s="41">
        <f t="shared" si="5"/>
        <v>0</v>
      </c>
      <c r="FT28" s="41">
        <f t="shared" si="6"/>
        <v>0</v>
      </c>
      <c r="FU28" s="48">
        <f t="shared" si="21"/>
        <v>0</v>
      </c>
      <c r="FV28" s="1"/>
      <c r="FW28" s="122">
        <f t="shared" si="13"/>
        <v>0</v>
      </c>
      <c r="FX28" s="96">
        <f t="shared" si="14"/>
        <v>0</v>
      </c>
      <c r="FY28" s="134">
        <f t="shared" si="15"/>
        <v>0</v>
      </c>
      <c r="FZ28" s="137">
        <v>0</v>
      </c>
      <c r="GB28" s="36"/>
      <c r="GC28" s="36"/>
      <c r="GD28" s="36"/>
      <c r="GE28" s="36"/>
      <c r="GF28" s="36"/>
      <c r="GG28" s="36"/>
      <c r="GH28" s="36"/>
      <c r="GI28" s="36"/>
    </row>
    <row r="29" spans="2:191" ht="19.5" customHeight="1" thickBot="1" thickTop="1">
      <c r="B29" s="248"/>
      <c r="C29" s="249"/>
      <c r="D29" s="249"/>
      <c r="E29" s="249"/>
      <c r="F29" s="249"/>
      <c r="G29" s="249"/>
      <c r="H29" s="249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08">
        <f t="shared" si="20"/>
        <v>0</v>
      </c>
      <c r="V29" s="208"/>
      <c r="W29" s="208"/>
      <c r="X29" s="208"/>
      <c r="Y29" s="208"/>
      <c r="Z29" s="208"/>
      <c r="AA29" s="208"/>
      <c r="AB29" s="208"/>
      <c r="AC29" s="208"/>
      <c r="AD29" s="198">
        <f t="shared" si="16"/>
        <v>0</v>
      </c>
      <c r="AE29" s="198"/>
      <c r="AF29" s="198"/>
      <c r="AG29" s="198"/>
      <c r="AH29" s="198"/>
      <c r="AI29" s="198"/>
      <c r="AJ29" s="198"/>
      <c r="AK29" s="279">
        <v>0</v>
      </c>
      <c r="AL29" s="279"/>
      <c r="AM29" s="279"/>
      <c r="AN29" s="279"/>
      <c r="AO29" s="279"/>
      <c r="AP29" s="279"/>
      <c r="AQ29" s="279"/>
      <c r="AR29" s="209">
        <f t="shared" si="7"/>
        <v>0</v>
      </c>
      <c r="AS29" s="209"/>
      <c r="AT29" s="209"/>
      <c r="AU29" s="209"/>
      <c r="AV29" s="209"/>
      <c r="AW29" s="209"/>
      <c r="AX29" s="209"/>
      <c r="AY29" s="398">
        <f t="shared" si="17"/>
        <v>0</v>
      </c>
      <c r="AZ29" s="398"/>
      <c r="BA29" s="398"/>
      <c r="BB29" s="398"/>
      <c r="BC29" s="398"/>
      <c r="BD29" s="398"/>
      <c r="BE29" s="398"/>
      <c r="BF29" s="416">
        <v>0</v>
      </c>
      <c r="BG29" s="416"/>
      <c r="BH29" s="416"/>
      <c r="BI29" s="416"/>
      <c r="BJ29" s="416"/>
      <c r="BK29" s="416"/>
      <c r="BL29" s="416"/>
      <c r="BM29" s="416">
        <v>0</v>
      </c>
      <c r="BN29" s="416"/>
      <c r="BO29" s="416"/>
      <c r="BP29" s="416"/>
      <c r="BQ29" s="416"/>
      <c r="BR29" s="416"/>
      <c r="BS29" s="416"/>
      <c r="BT29" s="278"/>
      <c r="BU29" s="278"/>
      <c r="BV29" s="278"/>
      <c r="BW29" s="278"/>
      <c r="BX29" s="278"/>
      <c r="BY29" s="278"/>
      <c r="BZ29" s="278"/>
      <c r="CA29" s="278"/>
      <c r="CB29" s="278"/>
      <c r="CC29" s="398">
        <f t="shared" si="18"/>
        <v>0</v>
      </c>
      <c r="CD29" s="398"/>
      <c r="CE29" s="398"/>
      <c r="CF29" s="398"/>
      <c r="CG29" s="398"/>
      <c r="CH29" s="398"/>
      <c r="CI29" s="398"/>
      <c r="CJ29" s="398">
        <f>IF(AR29=0,0,AY29+BM29-BF29)</f>
        <v>0</v>
      </c>
      <c r="CK29" s="398"/>
      <c r="CL29" s="398"/>
      <c r="CM29" s="398"/>
      <c r="CN29" s="398"/>
      <c r="CO29" s="398"/>
      <c r="CP29" s="398"/>
      <c r="CQ29" s="415">
        <f t="shared" si="19"/>
        <v>0</v>
      </c>
      <c r="CR29" s="415"/>
      <c r="CS29" s="415"/>
      <c r="CT29" s="415"/>
      <c r="CU29" s="415"/>
      <c r="CV29" s="415"/>
      <c r="CW29" s="415"/>
      <c r="CX29" s="415"/>
      <c r="CY29" s="280"/>
      <c r="CZ29" s="281"/>
      <c r="DA29" s="281"/>
      <c r="DB29" s="281"/>
      <c r="DC29" s="281"/>
      <c r="DD29" s="281"/>
      <c r="DE29" s="281"/>
      <c r="DF29" s="281"/>
      <c r="DG29" s="281"/>
      <c r="DH29" s="281"/>
      <c r="DI29" s="281"/>
      <c r="DJ29" s="195">
        <f t="shared" si="0"/>
        <v>0</v>
      </c>
      <c r="DK29" s="196"/>
      <c r="DL29" s="196"/>
      <c r="DM29" s="196"/>
      <c r="DN29" s="196"/>
      <c r="DO29" s="196"/>
      <c r="DP29" s="196"/>
      <c r="DQ29" s="196"/>
      <c r="DR29" s="196"/>
      <c r="DS29" s="197"/>
      <c r="DT29" s="195">
        <f t="shared" si="1"/>
        <v>0</v>
      </c>
      <c r="DU29" s="196"/>
      <c r="DV29" s="196"/>
      <c r="DW29" s="196"/>
      <c r="DX29" s="196"/>
      <c r="DY29" s="196"/>
      <c r="DZ29" s="196"/>
      <c r="EA29" s="196"/>
      <c r="EB29" s="196"/>
      <c r="EC29" s="197"/>
      <c r="ED29" s="280"/>
      <c r="EE29" s="281"/>
      <c r="EF29" s="281"/>
      <c r="EG29" s="281"/>
      <c r="EH29" s="281"/>
      <c r="EI29" s="281"/>
      <c r="EJ29" s="281"/>
      <c r="EK29" s="281"/>
      <c r="EL29" s="281"/>
      <c r="EM29" s="281"/>
      <c r="EN29" s="280"/>
      <c r="EO29" s="281"/>
      <c r="EP29" s="281"/>
      <c r="EQ29" s="281"/>
      <c r="ER29" s="281"/>
      <c r="ES29" s="281"/>
      <c r="ET29" s="281"/>
      <c r="EU29" s="281"/>
      <c r="EV29" s="281"/>
      <c r="EW29" s="281"/>
      <c r="EX29" s="281"/>
      <c r="EY29" s="281"/>
      <c r="EZ29" s="281"/>
      <c r="FA29" s="281"/>
      <c r="FB29" s="281"/>
      <c r="FC29" s="281"/>
      <c r="FD29" s="281"/>
      <c r="FE29" s="281"/>
      <c r="FF29" s="281"/>
      <c r="FG29" s="281"/>
      <c r="FH29" s="25"/>
      <c r="FI29" s="91"/>
      <c r="FJ29" s="62"/>
      <c r="FK29" s="65">
        <f t="shared" si="9"/>
        <v>0</v>
      </c>
      <c r="FL29" s="66">
        <f t="shared" si="2"/>
        <v>0</v>
      </c>
      <c r="FM29" s="67">
        <f t="shared" si="10"/>
        <v>0</v>
      </c>
      <c r="FN29" s="86">
        <f t="shared" si="11"/>
        <v>0</v>
      </c>
      <c r="FO29" s="84">
        <f t="shared" si="12"/>
        <v>0</v>
      </c>
      <c r="FP29" s="67">
        <f t="shared" si="3"/>
        <v>0</v>
      </c>
      <c r="FQ29" s="25"/>
      <c r="FR29" s="47">
        <f t="shared" si="4"/>
        <v>0</v>
      </c>
      <c r="FS29" s="41">
        <f t="shared" si="5"/>
        <v>0</v>
      </c>
      <c r="FT29" s="41">
        <f t="shared" si="6"/>
        <v>0</v>
      </c>
      <c r="FU29" s="48">
        <f t="shared" si="21"/>
        <v>0</v>
      </c>
      <c r="FV29" s="1"/>
      <c r="FW29" s="122">
        <f t="shared" si="13"/>
        <v>0</v>
      </c>
      <c r="FX29" s="96">
        <f t="shared" si="14"/>
        <v>0</v>
      </c>
      <c r="FY29" s="134">
        <f t="shared" si="15"/>
        <v>0</v>
      </c>
      <c r="FZ29" s="137">
        <v>0</v>
      </c>
      <c r="GB29" s="36"/>
      <c r="GC29" s="36"/>
      <c r="GD29" s="36"/>
      <c r="GE29" s="36"/>
      <c r="GF29" s="36"/>
      <c r="GG29" s="36"/>
      <c r="GH29" s="36"/>
      <c r="GI29" s="36"/>
    </row>
    <row r="30" spans="2:191" ht="19.5" customHeight="1" thickBot="1" thickTop="1">
      <c r="B30" s="248"/>
      <c r="C30" s="249"/>
      <c r="D30" s="249"/>
      <c r="E30" s="249"/>
      <c r="F30" s="249"/>
      <c r="G30" s="249"/>
      <c r="H30" s="249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08">
        <f>O30-I30</f>
        <v>0</v>
      </c>
      <c r="V30" s="208"/>
      <c r="W30" s="208"/>
      <c r="X30" s="208"/>
      <c r="Y30" s="208"/>
      <c r="Z30" s="208"/>
      <c r="AA30" s="208"/>
      <c r="AB30" s="208"/>
      <c r="AC30" s="208"/>
      <c r="AD30" s="198">
        <f>AK29</f>
        <v>0</v>
      </c>
      <c r="AE30" s="198"/>
      <c r="AF30" s="198"/>
      <c r="AG30" s="198"/>
      <c r="AH30" s="198"/>
      <c r="AI30" s="198"/>
      <c r="AJ30" s="198"/>
      <c r="AK30" s="279">
        <v>0</v>
      </c>
      <c r="AL30" s="279"/>
      <c r="AM30" s="279"/>
      <c r="AN30" s="279"/>
      <c r="AO30" s="279"/>
      <c r="AP30" s="279"/>
      <c r="AQ30" s="279"/>
      <c r="AR30" s="209">
        <f>IF(I30="",0,AK30-AD30)</f>
        <v>0</v>
      </c>
      <c r="AS30" s="209"/>
      <c r="AT30" s="209"/>
      <c r="AU30" s="209"/>
      <c r="AV30" s="209"/>
      <c r="AW30" s="209"/>
      <c r="AX30" s="209"/>
      <c r="AY30" s="398">
        <f>IF(AR29=0,AY29+BM29,BF29)</f>
        <v>0</v>
      </c>
      <c r="AZ30" s="398"/>
      <c r="BA30" s="398"/>
      <c r="BB30" s="398"/>
      <c r="BC30" s="398"/>
      <c r="BD30" s="398"/>
      <c r="BE30" s="398"/>
      <c r="BF30" s="416">
        <v>0</v>
      </c>
      <c r="BG30" s="416"/>
      <c r="BH30" s="416"/>
      <c r="BI30" s="416"/>
      <c r="BJ30" s="416"/>
      <c r="BK30" s="416"/>
      <c r="BL30" s="416"/>
      <c r="BM30" s="416">
        <v>0</v>
      </c>
      <c r="BN30" s="416"/>
      <c r="BO30" s="416"/>
      <c r="BP30" s="416"/>
      <c r="BQ30" s="416"/>
      <c r="BR30" s="416"/>
      <c r="BS30" s="416"/>
      <c r="BT30" s="278"/>
      <c r="BU30" s="278"/>
      <c r="BV30" s="278"/>
      <c r="BW30" s="278"/>
      <c r="BX30" s="278"/>
      <c r="BY30" s="278"/>
      <c r="BZ30" s="278"/>
      <c r="CA30" s="278"/>
      <c r="CB30" s="278"/>
      <c r="CC30" s="398">
        <f t="shared" si="18"/>
        <v>0</v>
      </c>
      <c r="CD30" s="398"/>
      <c r="CE30" s="398"/>
      <c r="CF30" s="398"/>
      <c r="CG30" s="398"/>
      <c r="CH30" s="398"/>
      <c r="CI30" s="398"/>
      <c r="CJ30" s="398">
        <f>IF(AR30=0,0,AY30+BM30-BF30)</f>
        <v>0</v>
      </c>
      <c r="CK30" s="398"/>
      <c r="CL30" s="398"/>
      <c r="CM30" s="398"/>
      <c r="CN30" s="398"/>
      <c r="CO30" s="398"/>
      <c r="CP30" s="398"/>
      <c r="CQ30" s="415">
        <f>IF(I30="",0,CC30-CJ30)</f>
        <v>0</v>
      </c>
      <c r="CR30" s="415"/>
      <c r="CS30" s="415"/>
      <c r="CT30" s="415"/>
      <c r="CU30" s="415"/>
      <c r="CV30" s="415"/>
      <c r="CW30" s="415"/>
      <c r="CX30" s="415"/>
      <c r="CY30" s="192" t="s">
        <v>75</v>
      </c>
      <c r="CZ30" s="193" t="s">
        <v>75</v>
      </c>
      <c r="DA30" s="193"/>
      <c r="DB30" s="193"/>
      <c r="DC30" s="193"/>
      <c r="DD30" s="193"/>
      <c r="DE30" s="193"/>
      <c r="DF30" s="193"/>
      <c r="DG30" s="193"/>
      <c r="DH30" s="193"/>
      <c r="DI30" s="194"/>
      <c r="DJ30" s="195">
        <f t="shared" si="0"/>
        <v>0</v>
      </c>
      <c r="DK30" s="196"/>
      <c r="DL30" s="196"/>
      <c r="DM30" s="196"/>
      <c r="DN30" s="196"/>
      <c r="DO30" s="196"/>
      <c r="DP30" s="196"/>
      <c r="DQ30" s="196"/>
      <c r="DR30" s="196"/>
      <c r="DS30" s="197"/>
      <c r="DT30" s="195">
        <f t="shared" si="1"/>
        <v>0</v>
      </c>
      <c r="DU30" s="196"/>
      <c r="DV30" s="196"/>
      <c r="DW30" s="196"/>
      <c r="DX30" s="196"/>
      <c r="DY30" s="196"/>
      <c r="DZ30" s="196"/>
      <c r="EA30" s="196"/>
      <c r="EB30" s="196"/>
      <c r="EC30" s="197"/>
      <c r="ED30" s="192"/>
      <c r="EE30" s="193" t="s">
        <v>46</v>
      </c>
      <c r="EF30" s="193"/>
      <c r="EG30" s="193"/>
      <c r="EH30" s="193"/>
      <c r="EI30" s="193"/>
      <c r="EJ30" s="193"/>
      <c r="EK30" s="193"/>
      <c r="EL30" s="193"/>
      <c r="EM30" s="194"/>
      <c r="EN30" s="192" t="s">
        <v>75</v>
      </c>
      <c r="EO30" s="193" t="s">
        <v>75</v>
      </c>
      <c r="EP30" s="193"/>
      <c r="EQ30" s="193"/>
      <c r="ER30" s="193"/>
      <c r="ES30" s="193"/>
      <c r="ET30" s="193"/>
      <c r="EU30" s="193"/>
      <c r="EV30" s="193"/>
      <c r="EW30" s="194"/>
      <c r="EX30" s="180" t="s">
        <v>75</v>
      </c>
      <c r="EY30" s="181" t="s">
        <v>75</v>
      </c>
      <c r="EZ30" s="181"/>
      <c r="FA30" s="181"/>
      <c r="FB30" s="181"/>
      <c r="FC30" s="181"/>
      <c r="FD30" s="181"/>
      <c r="FE30" s="181"/>
      <c r="FF30" s="181"/>
      <c r="FG30" s="182"/>
      <c r="FH30" s="25"/>
      <c r="FI30" s="91"/>
      <c r="FJ30" s="62"/>
      <c r="FK30" s="65">
        <f t="shared" si="9"/>
        <v>0</v>
      </c>
      <c r="FL30" s="66">
        <f t="shared" si="2"/>
        <v>0</v>
      </c>
      <c r="FM30" s="67">
        <f t="shared" si="10"/>
        <v>0</v>
      </c>
      <c r="FN30" s="86">
        <f t="shared" si="11"/>
        <v>0</v>
      </c>
      <c r="FO30" s="84">
        <f t="shared" si="12"/>
        <v>0</v>
      </c>
      <c r="FP30" s="67">
        <f t="shared" si="3"/>
        <v>0</v>
      </c>
      <c r="FQ30" s="25"/>
      <c r="FR30" s="47">
        <f t="shared" si="4"/>
        <v>0</v>
      </c>
      <c r="FS30" s="41">
        <f t="shared" si="5"/>
        <v>0</v>
      </c>
      <c r="FT30" s="41">
        <f t="shared" si="6"/>
        <v>0</v>
      </c>
      <c r="FU30" s="48">
        <f>MOD(FS30,60)</f>
        <v>0</v>
      </c>
      <c r="FV30" s="1"/>
      <c r="FW30" s="122">
        <f t="shared" si="13"/>
        <v>0</v>
      </c>
      <c r="FX30" s="96">
        <f t="shared" si="14"/>
        <v>0</v>
      </c>
      <c r="FY30" s="134">
        <f t="shared" si="15"/>
        <v>0</v>
      </c>
      <c r="FZ30" s="137">
        <v>0</v>
      </c>
      <c r="GB30" s="36"/>
      <c r="GC30" s="36"/>
      <c r="GD30" s="36"/>
      <c r="GE30" s="36"/>
      <c r="GF30" s="36"/>
      <c r="GG30" s="36"/>
      <c r="GH30" s="36"/>
      <c r="GI30" s="36"/>
    </row>
    <row r="31" spans="2:191" ht="19.5" customHeight="1" thickBot="1" thickTop="1">
      <c r="B31" s="248"/>
      <c r="C31" s="249"/>
      <c r="D31" s="249"/>
      <c r="E31" s="249"/>
      <c r="F31" s="249"/>
      <c r="G31" s="249"/>
      <c r="H31" s="249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08">
        <f>O31-I31</f>
        <v>0</v>
      </c>
      <c r="V31" s="208"/>
      <c r="W31" s="208"/>
      <c r="X31" s="208"/>
      <c r="Y31" s="208"/>
      <c r="Z31" s="208"/>
      <c r="AA31" s="208"/>
      <c r="AB31" s="208"/>
      <c r="AC31" s="208"/>
      <c r="AD31" s="198">
        <f>AK30</f>
        <v>0</v>
      </c>
      <c r="AE31" s="198"/>
      <c r="AF31" s="198"/>
      <c r="AG31" s="198"/>
      <c r="AH31" s="198"/>
      <c r="AI31" s="198"/>
      <c r="AJ31" s="198"/>
      <c r="AK31" s="279">
        <v>0</v>
      </c>
      <c r="AL31" s="279"/>
      <c r="AM31" s="279"/>
      <c r="AN31" s="279"/>
      <c r="AO31" s="279"/>
      <c r="AP31" s="279"/>
      <c r="AQ31" s="279"/>
      <c r="AR31" s="209">
        <f>IF(I31="",0,AK31-AD31)</f>
        <v>0</v>
      </c>
      <c r="AS31" s="209"/>
      <c r="AT31" s="209"/>
      <c r="AU31" s="209"/>
      <c r="AV31" s="209"/>
      <c r="AW31" s="209"/>
      <c r="AX31" s="209"/>
      <c r="AY31" s="398">
        <f>IF(AR30=0,AY30+BM30,BF30)</f>
        <v>0</v>
      </c>
      <c r="AZ31" s="398"/>
      <c r="BA31" s="398"/>
      <c r="BB31" s="398"/>
      <c r="BC31" s="398"/>
      <c r="BD31" s="398"/>
      <c r="BE31" s="398"/>
      <c r="BF31" s="416">
        <v>0</v>
      </c>
      <c r="BG31" s="416"/>
      <c r="BH31" s="416"/>
      <c r="BI31" s="416"/>
      <c r="BJ31" s="416"/>
      <c r="BK31" s="416"/>
      <c r="BL31" s="416"/>
      <c r="BM31" s="421">
        <v>0</v>
      </c>
      <c r="BN31" s="422"/>
      <c r="BO31" s="422"/>
      <c r="BP31" s="422"/>
      <c r="BQ31" s="422"/>
      <c r="BR31" s="422"/>
      <c r="BS31" s="423"/>
      <c r="BT31" s="202" t="s">
        <v>75</v>
      </c>
      <c r="BU31" s="203" t="s">
        <v>75</v>
      </c>
      <c r="BV31" s="203"/>
      <c r="BW31" s="203"/>
      <c r="BX31" s="203"/>
      <c r="BY31" s="203"/>
      <c r="BZ31" s="203"/>
      <c r="CA31" s="203"/>
      <c r="CB31" s="204"/>
      <c r="CC31" s="398">
        <f>FW31</f>
        <v>0</v>
      </c>
      <c r="CD31" s="398"/>
      <c r="CE31" s="398"/>
      <c r="CF31" s="398"/>
      <c r="CG31" s="398"/>
      <c r="CH31" s="398"/>
      <c r="CI31" s="398"/>
      <c r="CJ31" s="398">
        <f>IF(AR31=0,0,AY31+BM31-BF31)</f>
        <v>0</v>
      </c>
      <c r="CK31" s="398"/>
      <c r="CL31" s="398"/>
      <c r="CM31" s="398"/>
      <c r="CN31" s="398"/>
      <c r="CO31" s="398"/>
      <c r="CP31" s="398"/>
      <c r="CQ31" s="415">
        <f>IF(I31="",0,CC31-CJ31)</f>
        <v>0</v>
      </c>
      <c r="CR31" s="415"/>
      <c r="CS31" s="415"/>
      <c r="CT31" s="415"/>
      <c r="CU31" s="415"/>
      <c r="CV31" s="415"/>
      <c r="CW31" s="415"/>
      <c r="CX31" s="415"/>
      <c r="CY31" s="192" t="s">
        <v>75</v>
      </c>
      <c r="CZ31" s="193" t="s">
        <v>75</v>
      </c>
      <c r="DA31" s="193"/>
      <c r="DB31" s="193"/>
      <c r="DC31" s="193"/>
      <c r="DD31" s="193"/>
      <c r="DE31" s="193"/>
      <c r="DF31" s="193"/>
      <c r="DG31" s="193"/>
      <c r="DH31" s="193"/>
      <c r="DI31" s="194"/>
      <c r="DJ31" s="195">
        <f t="shared" si="0"/>
        <v>0</v>
      </c>
      <c r="DK31" s="196"/>
      <c r="DL31" s="196"/>
      <c r="DM31" s="196"/>
      <c r="DN31" s="196"/>
      <c r="DO31" s="196"/>
      <c r="DP31" s="196"/>
      <c r="DQ31" s="196"/>
      <c r="DR31" s="196"/>
      <c r="DS31" s="197"/>
      <c r="DT31" s="195">
        <f t="shared" si="1"/>
        <v>0</v>
      </c>
      <c r="DU31" s="196"/>
      <c r="DV31" s="196"/>
      <c r="DW31" s="196"/>
      <c r="DX31" s="196"/>
      <c r="DY31" s="196"/>
      <c r="DZ31" s="196"/>
      <c r="EA31" s="196"/>
      <c r="EB31" s="196"/>
      <c r="EC31" s="197"/>
      <c r="ED31" s="192"/>
      <c r="EE31" s="193" t="s">
        <v>46</v>
      </c>
      <c r="EF31" s="193"/>
      <c r="EG31" s="193"/>
      <c r="EH31" s="193"/>
      <c r="EI31" s="193"/>
      <c r="EJ31" s="193"/>
      <c r="EK31" s="193"/>
      <c r="EL31" s="193"/>
      <c r="EM31" s="194"/>
      <c r="EN31" s="192" t="s">
        <v>75</v>
      </c>
      <c r="EO31" s="193" t="s">
        <v>75</v>
      </c>
      <c r="EP31" s="193"/>
      <c r="EQ31" s="193"/>
      <c r="ER31" s="193"/>
      <c r="ES31" s="193"/>
      <c r="ET31" s="193"/>
      <c r="EU31" s="193"/>
      <c r="EV31" s="193"/>
      <c r="EW31" s="194"/>
      <c r="EX31" s="180" t="s">
        <v>75</v>
      </c>
      <c r="EY31" s="181" t="s">
        <v>75</v>
      </c>
      <c r="EZ31" s="181"/>
      <c r="FA31" s="181"/>
      <c r="FB31" s="181"/>
      <c r="FC31" s="181"/>
      <c r="FD31" s="181"/>
      <c r="FE31" s="181"/>
      <c r="FF31" s="181"/>
      <c r="FG31" s="182"/>
      <c r="FH31" s="25"/>
      <c r="FI31" s="91"/>
      <c r="FJ31" s="62"/>
      <c r="FK31" s="65">
        <f t="shared" si="9"/>
        <v>0</v>
      </c>
      <c r="FL31" s="66">
        <f t="shared" si="2"/>
        <v>0</v>
      </c>
      <c r="FM31" s="67">
        <f t="shared" si="10"/>
        <v>0</v>
      </c>
      <c r="FN31" s="86">
        <f t="shared" si="11"/>
        <v>0</v>
      </c>
      <c r="FO31" s="84">
        <f t="shared" si="12"/>
        <v>0</v>
      </c>
      <c r="FP31" s="67">
        <f t="shared" si="3"/>
        <v>0</v>
      </c>
      <c r="FQ31" s="25"/>
      <c r="FR31" s="47">
        <f>HOUR(U31)</f>
        <v>0</v>
      </c>
      <c r="FS31" s="41">
        <f>MINUTE(U31)</f>
        <v>0</v>
      </c>
      <c r="FT31" s="41">
        <f>((FS31-FU31)/60)+FR31</f>
        <v>0</v>
      </c>
      <c r="FU31" s="48">
        <f>MOD(FS31,60)</f>
        <v>0</v>
      </c>
      <c r="FV31" s="1"/>
      <c r="FW31" s="122">
        <f t="shared" si="13"/>
        <v>0</v>
      </c>
      <c r="FX31" s="96">
        <f t="shared" si="14"/>
        <v>0</v>
      </c>
      <c r="FY31" s="134">
        <f t="shared" si="15"/>
        <v>0</v>
      </c>
      <c r="FZ31" s="137">
        <v>0</v>
      </c>
      <c r="GB31" s="36"/>
      <c r="GC31" s="36"/>
      <c r="GD31" s="36"/>
      <c r="GE31" s="36"/>
      <c r="GF31" s="36"/>
      <c r="GG31" s="36"/>
      <c r="GH31" s="36"/>
      <c r="GI31" s="36"/>
    </row>
    <row r="32" spans="2:191" ht="19.5" customHeight="1" thickBot="1" thickTop="1">
      <c r="B32" s="210"/>
      <c r="C32" s="211"/>
      <c r="D32" s="211"/>
      <c r="E32" s="211"/>
      <c r="F32" s="211"/>
      <c r="G32" s="211"/>
      <c r="H32" s="212"/>
      <c r="I32" s="205"/>
      <c r="J32" s="206"/>
      <c r="K32" s="206"/>
      <c r="L32" s="206"/>
      <c r="M32" s="206"/>
      <c r="N32" s="207"/>
      <c r="O32" s="205"/>
      <c r="P32" s="206"/>
      <c r="Q32" s="206"/>
      <c r="R32" s="206"/>
      <c r="S32" s="206"/>
      <c r="T32" s="207"/>
      <c r="U32" s="208">
        <f>O32-I32</f>
        <v>0</v>
      </c>
      <c r="V32" s="208"/>
      <c r="W32" s="208"/>
      <c r="X32" s="208"/>
      <c r="Y32" s="208"/>
      <c r="Z32" s="208"/>
      <c r="AA32" s="208"/>
      <c r="AB32" s="208"/>
      <c r="AC32" s="208"/>
      <c r="AD32" s="198">
        <f>AK31</f>
        <v>0</v>
      </c>
      <c r="AE32" s="198"/>
      <c r="AF32" s="198"/>
      <c r="AG32" s="198"/>
      <c r="AH32" s="198"/>
      <c r="AI32" s="198"/>
      <c r="AJ32" s="198"/>
      <c r="AK32" s="199">
        <v>0</v>
      </c>
      <c r="AL32" s="200"/>
      <c r="AM32" s="200"/>
      <c r="AN32" s="200"/>
      <c r="AO32" s="200"/>
      <c r="AP32" s="200"/>
      <c r="AQ32" s="201"/>
      <c r="AR32" s="209">
        <f>IF(I32="",0,AK32-AD32)</f>
        <v>0</v>
      </c>
      <c r="AS32" s="209"/>
      <c r="AT32" s="209"/>
      <c r="AU32" s="209"/>
      <c r="AV32" s="209"/>
      <c r="AW32" s="209"/>
      <c r="AX32" s="209"/>
      <c r="AY32" s="398">
        <f>IF(AR31=0,AY31+BM31,BF31)</f>
        <v>0</v>
      </c>
      <c r="AZ32" s="398"/>
      <c r="BA32" s="398"/>
      <c r="BB32" s="398"/>
      <c r="BC32" s="398"/>
      <c r="BD32" s="398"/>
      <c r="BE32" s="398"/>
      <c r="BF32" s="421">
        <v>0</v>
      </c>
      <c r="BG32" s="422"/>
      <c r="BH32" s="422"/>
      <c r="BI32" s="422"/>
      <c r="BJ32" s="422"/>
      <c r="BK32" s="422"/>
      <c r="BL32" s="423"/>
      <c r="BM32" s="421">
        <v>0</v>
      </c>
      <c r="BN32" s="422"/>
      <c r="BO32" s="422"/>
      <c r="BP32" s="422"/>
      <c r="BQ32" s="422"/>
      <c r="BR32" s="422"/>
      <c r="BS32" s="423"/>
      <c r="BT32" s="202" t="s">
        <v>75</v>
      </c>
      <c r="BU32" s="203" t="s">
        <v>75</v>
      </c>
      <c r="BV32" s="203"/>
      <c r="BW32" s="203"/>
      <c r="BX32" s="203"/>
      <c r="BY32" s="203"/>
      <c r="BZ32" s="203"/>
      <c r="CA32" s="203"/>
      <c r="CB32" s="204"/>
      <c r="CC32" s="398">
        <f>FW32</f>
        <v>0</v>
      </c>
      <c r="CD32" s="398"/>
      <c r="CE32" s="398"/>
      <c r="CF32" s="398"/>
      <c r="CG32" s="398"/>
      <c r="CH32" s="398"/>
      <c r="CI32" s="398"/>
      <c r="CJ32" s="398">
        <f>IF(AR32=0,0,AY32+BM32-BF32)</f>
        <v>0</v>
      </c>
      <c r="CK32" s="398"/>
      <c r="CL32" s="398"/>
      <c r="CM32" s="398"/>
      <c r="CN32" s="398"/>
      <c r="CO32" s="398"/>
      <c r="CP32" s="398"/>
      <c r="CQ32" s="415">
        <f>IF(I32="",0,CC32-CJ32)</f>
        <v>0</v>
      </c>
      <c r="CR32" s="415"/>
      <c r="CS32" s="415"/>
      <c r="CT32" s="415"/>
      <c r="CU32" s="415"/>
      <c r="CV32" s="415"/>
      <c r="CW32" s="415"/>
      <c r="CX32" s="415"/>
      <c r="CY32" s="192" t="s">
        <v>75</v>
      </c>
      <c r="CZ32" s="193" t="s">
        <v>75</v>
      </c>
      <c r="DA32" s="193"/>
      <c r="DB32" s="193"/>
      <c r="DC32" s="193"/>
      <c r="DD32" s="193"/>
      <c r="DE32" s="193"/>
      <c r="DF32" s="193"/>
      <c r="DG32" s="193"/>
      <c r="DH32" s="193"/>
      <c r="DI32" s="194"/>
      <c r="DJ32" s="195">
        <f t="shared" si="0"/>
        <v>0</v>
      </c>
      <c r="DK32" s="196"/>
      <c r="DL32" s="196"/>
      <c r="DM32" s="196"/>
      <c r="DN32" s="196"/>
      <c r="DO32" s="196"/>
      <c r="DP32" s="196"/>
      <c r="DQ32" s="196"/>
      <c r="DR32" s="196"/>
      <c r="DS32" s="197"/>
      <c r="DT32" s="195">
        <f t="shared" si="1"/>
        <v>0</v>
      </c>
      <c r="DU32" s="196"/>
      <c r="DV32" s="196"/>
      <c r="DW32" s="196"/>
      <c r="DX32" s="196"/>
      <c r="DY32" s="196"/>
      <c r="DZ32" s="196"/>
      <c r="EA32" s="196"/>
      <c r="EB32" s="196"/>
      <c r="EC32" s="197"/>
      <c r="ED32" s="192"/>
      <c r="EE32" s="193" t="s">
        <v>46</v>
      </c>
      <c r="EF32" s="193"/>
      <c r="EG32" s="193"/>
      <c r="EH32" s="193"/>
      <c r="EI32" s="193"/>
      <c r="EJ32" s="193"/>
      <c r="EK32" s="193"/>
      <c r="EL32" s="193"/>
      <c r="EM32" s="194"/>
      <c r="EN32" s="192" t="s">
        <v>75</v>
      </c>
      <c r="EO32" s="193" t="s">
        <v>75</v>
      </c>
      <c r="EP32" s="193"/>
      <c r="EQ32" s="193"/>
      <c r="ER32" s="193"/>
      <c r="ES32" s="193"/>
      <c r="ET32" s="193"/>
      <c r="EU32" s="193"/>
      <c r="EV32" s="193"/>
      <c r="EW32" s="194"/>
      <c r="EX32" s="180" t="s">
        <v>75</v>
      </c>
      <c r="EY32" s="181" t="s">
        <v>75</v>
      </c>
      <c r="EZ32" s="181"/>
      <c r="FA32" s="181"/>
      <c r="FB32" s="181"/>
      <c r="FC32" s="181"/>
      <c r="FD32" s="181"/>
      <c r="FE32" s="181"/>
      <c r="FF32" s="181"/>
      <c r="FG32" s="182"/>
      <c r="FH32" s="25"/>
      <c r="FI32" s="91"/>
      <c r="FJ32" s="62"/>
      <c r="FK32" s="65">
        <f t="shared" si="9"/>
        <v>0</v>
      </c>
      <c r="FL32" s="66">
        <f t="shared" si="2"/>
        <v>0</v>
      </c>
      <c r="FM32" s="67">
        <f t="shared" si="10"/>
        <v>0</v>
      </c>
      <c r="FN32" s="86">
        <f t="shared" si="11"/>
        <v>0</v>
      </c>
      <c r="FO32" s="84">
        <f t="shared" si="12"/>
        <v>0</v>
      </c>
      <c r="FP32" s="67">
        <f t="shared" si="3"/>
        <v>0</v>
      </c>
      <c r="FQ32" s="25"/>
      <c r="FR32" s="47">
        <f>HOUR(U32)</f>
        <v>0</v>
      </c>
      <c r="FS32" s="41">
        <f>MINUTE(U32)</f>
        <v>0</v>
      </c>
      <c r="FT32" s="41">
        <f>((FS32-FU32)/60)+FR32</f>
        <v>0</v>
      </c>
      <c r="FU32" s="48">
        <f>MOD(FS32,60)</f>
        <v>0</v>
      </c>
      <c r="FV32" s="1"/>
      <c r="FW32" s="122">
        <f t="shared" si="13"/>
        <v>0</v>
      </c>
      <c r="FX32" s="96">
        <f t="shared" si="14"/>
        <v>0</v>
      </c>
      <c r="FY32" s="134">
        <f t="shared" si="15"/>
        <v>0</v>
      </c>
      <c r="FZ32" s="137">
        <v>0</v>
      </c>
      <c r="GB32" s="36"/>
      <c r="GC32" s="36"/>
      <c r="GD32" s="36"/>
      <c r="GE32" s="36"/>
      <c r="GF32" s="36"/>
      <c r="GG32" s="36"/>
      <c r="GH32" s="36"/>
      <c r="GI32" s="36"/>
    </row>
    <row r="33" spans="2:191" ht="19.5" customHeight="1" thickBot="1" thickTop="1">
      <c r="B33" s="210"/>
      <c r="C33" s="211"/>
      <c r="D33" s="211"/>
      <c r="E33" s="211"/>
      <c r="F33" s="211"/>
      <c r="G33" s="211"/>
      <c r="H33" s="212"/>
      <c r="I33" s="205"/>
      <c r="J33" s="206"/>
      <c r="K33" s="206"/>
      <c r="L33" s="206"/>
      <c r="M33" s="206"/>
      <c r="N33" s="207"/>
      <c r="O33" s="205"/>
      <c r="P33" s="206"/>
      <c r="Q33" s="206"/>
      <c r="R33" s="206"/>
      <c r="S33" s="206"/>
      <c r="T33" s="207"/>
      <c r="U33" s="208">
        <f>O33-I33</f>
        <v>0</v>
      </c>
      <c r="V33" s="208"/>
      <c r="W33" s="208"/>
      <c r="X33" s="208"/>
      <c r="Y33" s="208"/>
      <c r="Z33" s="208"/>
      <c r="AA33" s="208"/>
      <c r="AB33" s="208"/>
      <c r="AC33" s="208"/>
      <c r="AD33" s="198">
        <f>AK30</f>
        <v>0</v>
      </c>
      <c r="AE33" s="198"/>
      <c r="AF33" s="198"/>
      <c r="AG33" s="198"/>
      <c r="AH33" s="198"/>
      <c r="AI33" s="198"/>
      <c r="AJ33" s="198"/>
      <c r="AK33" s="199">
        <v>0</v>
      </c>
      <c r="AL33" s="200"/>
      <c r="AM33" s="200"/>
      <c r="AN33" s="200"/>
      <c r="AO33" s="200"/>
      <c r="AP33" s="200"/>
      <c r="AQ33" s="201"/>
      <c r="AR33" s="209">
        <f>IF(I33="",0,AK33-AD33)</f>
        <v>0</v>
      </c>
      <c r="AS33" s="209"/>
      <c r="AT33" s="209"/>
      <c r="AU33" s="209"/>
      <c r="AV33" s="209"/>
      <c r="AW33" s="209"/>
      <c r="AX33" s="209"/>
      <c r="AY33" s="398">
        <f>IF(AR30=0,AY30+BM30,BF30)</f>
        <v>0</v>
      </c>
      <c r="AZ33" s="398"/>
      <c r="BA33" s="398"/>
      <c r="BB33" s="398"/>
      <c r="BC33" s="398"/>
      <c r="BD33" s="398"/>
      <c r="BE33" s="398"/>
      <c r="BF33" s="421">
        <v>0</v>
      </c>
      <c r="BG33" s="422"/>
      <c r="BH33" s="422"/>
      <c r="BI33" s="422"/>
      <c r="BJ33" s="422"/>
      <c r="BK33" s="422"/>
      <c r="BL33" s="423"/>
      <c r="BM33" s="421">
        <v>0</v>
      </c>
      <c r="BN33" s="422"/>
      <c r="BO33" s="422"/>
      <c r="BP33" s="422"/>
      <c r="BQ33" s="422"/>
      <c r="BR33" s="422"/>
      <c r="BS33" s="423"/>
      <c r="BT33" s="202" t="s">
        <v>75</v>
      </c>
      <c r="BU33" s="203" t="s">
        <v>75</v>
      </c>
      <c r="BV33" s="203"/>
      <c r="BW33" s="203"/>
      <c r="BX33" s="203"/>
      <c r="BY33" s="203"/>
      <c r="BZ33" s="203"/>
      <c r="CA33" s="203"/>
      <c r="CB33" s="204"/>
      <c r="CC33" s="398">
        <f t="shared" si="18"/>
        <v>0</v>
      </c>
      <c r="CD33" s="398"/>
      <c r="CE33" s="398"/>
      <c r="CF33" s="398"/>
      <c r="CG33" s="398"/>
      <c r="CH33" s="398"/>
      <c r="CI33" s="398"/>
      <c r="CJ33" s="398">
        <f>IF(AR33=0,0,AY33+BM33-BF33)</f>
        <v>0</v>
      </c>
      <c r="CK33" s="398"/>
      <c r="CL33" s="398"/>
      <c r="CM33" s="398"/>
      <c r="CN33" s="398"/>
      <c r="CO33" s="398"/>
      <c r="CP33" s="398"/>
      <c r="CQ33" s="415">
        <f>IF(I33="",0,CC33-CJ33)</f>
        <v>0</v>
      </c>
      <c r="CR33" s="415"/>
      <c r="CS33" s="415"/>
      <c r="CT33" s="415"/>
      <c r="CU33" s="415"/>
      <c r="CV33" s="415"/>
      <c r="CW33" s="415"/>
      <c r="CX33" s="415"/>
      <c r="CY33" s="192" t="s">
        <v>75</v>
      </c>
      <c r="CZ33" s="193" t="s">
        <v>75</v>
      </c>
      <c r="DA33" s="193"/>
      <c r="DB33" s="193"/>
      <c r="DC33" s="193"/>
      <c r="DD33" s="193"/>
      <c r="DE33" s="193"/>
      <c r="DF33" s="193"/>
      <c r="DG33" s="193"/>
      <c r="DH33" s="193"/>
      <c r="DI33" s="194"/>
      <c r="DJ33" s="195">
        <f t="shared" si="0"/>
        <v>0</v>
      </c>
      <c r="DK33" s="196"/>
      <c r="DL33" s="196"/>
      <c r="DM33" s="196"/>
      <c r="DN33" s="196"/>
      <c r="DO33" s="196"/>
      <c r="DP33" s="196"/>
      <c r="DQ33" s="196"/>
      <c r="DR33" s="196"/>
      <c r="DS33" s="197"/>
      <c r="DT33" s="195">
        <f t="shared" si="1"/>
        <v>0</v>
      </c>
      <c r="DU33" s="196"/>
      <c r="DV33" s="196"/>
      <c r="DW33" s="196"/>
      <c r="DX33" s="196"/>
      <c r="DY33" s="196"/>
      <c r="DZ33" s="196"/>
      <c r="EA33" s="196"/>
      <c r="EB33" s="196"/>
      <c r="EC33" s="197"/>
      <c r="ED33" s="192"/>
      <c r="EE33" s="193" t="s">
        <v>46</v>
      </c>
      <c r="EF33" s="193"/>
      <c r="EG33" s="193"/>
      <c r="EH33" s="193"/>
      <c r="EI33" s="193"/>
      <c r="EJ33" s="193"/>
      <c r="EK33" s="193"/>
      <c r="EL33" s="193"/>
      <c r="EM33" s="194"/>
      <c r="EN33" s="192" t="s">
        <v>75</v>
      </c>
      <c r="EO33" s="193" t="s">
        <v>75</v>
      </c>
      <c r="EP33" s="193"/>
      <c r="EQ33" s="193"/>
      <c r="ER33" s="193"/>
      <c r="ES33" s="193"/>
      <c r="ET33" s="193"/>
      <c r="EU33" s="193"/>
      <c r="EV33" s="193"/>
      <c r="EW33" s="194"/>
      <c r="EX33" s="180" t="s">
        <v>75</v>
      </c>
      <c r="EY33" s="181" t="s">
        <v>75</v>
      </c>
      <c r="EZ33" s="181"/>
      <c r="FA33" s="181"/>
      <c r="FB33" s="181"/>
      <c r="FC33" s="181"/>
      <c r="FD33" s="181"/>
      <c r="FE33" s="181"/>
      <c r="FF33" s="181"/>
      <c r="FG33" s="182"/>
      <c r="FH33" s="25"/>
      <c r="FI33" s="91"/>
      <c r="FJ33" s="62"/>
      <c r="FK33" s="65">
        <f t="shared" si="9"/>
        <v>0</v>
      </c>
      <c r="FL33" s="66">
        <f t="shared" si="2"/>
        <v>0</v>
      </c>
      <c r="FM33" s="94">
        <f t="shared" si="10"/>
        <v>0</v>
      </c>
      <c r="FN33" s="86">
        <f t="shared" si="11"/>
        <v>0</v>
      </c>
      <c r="FO33" s="84">
        <f t="shared" si="12"/>
        <v>0</v>
      </c>
      <c r="FP33" s="67">
        <f t="shared" si="3"/>
        <v>0</v>
      </c>
      <c r="FQ33" s="25"/>
      <c r="FR33" s="57">
        <f>HOUR(U33)</f>
        <v>0</v>
      </c>
      <c r="FS33" s="42">
        <f t="shared" si="5"/>
        <v>0</v>
      </c>
      <c r="FT33" s="42">
        <f t="shared" si="6"/>
        <v>0</v>
      </c>
      <c r="FU33" s="58">
        <f>MOD(FS33,60)</f>
        <v>0</v>
      </c>
      <c r="FV33" s="1"/>
      <c r="FW33" s="123">
        <f t="shared" si="13"/>
        <v>0</v>
      </c>
      <c r="FX33" s="96">
        <f t="shared" si="14"/>
        <v>0</v>
      </c>
      <c r="FY33" s="134">
        <f t="shared" si="15"/>
        <v>0</v>
      </c>
      <c r="FZ33" s="138">
        <v>0</v>
      </c>
      <c r="GB33" s="36"/>
      <c r="GC33" s="36"/>
      <c r="GD33" s="36"/>
      <c r="GE33" s="36"/>
      <c r="GF33" s="36"/>
      <c r="GG33" s="36"/>
      <c r="GH33" s="36"/>
      <c r="GI33" s="36"/>
    </row>
    <row r="34" spans="2:191" ht="12" customHeight="1" thickBot="1" thickTop="1">
      <c r="B34" s="320" t="s">
        <v>34</v>
      </c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9">
        <f>BJ8</f>
        <v>0</v>
      </c>
      <c r="S34" s="330"/>
      <c r="T34" s="330"/>
      <c r="U34" s="335" t="str">
        <f>CONCATENATE(FT34,":",FU34)</f>
        <v>0:0</v>
      </c>
      <c r="V34" s="336"/>
      <c r="W34" s="336"/>
      <c r="X34" s="336"/>
      <c r="Y34" s="336"/>
      <c r="Z34" s="336"/>
      <c r="AA34" s="336"/>
      <c r="AB34" s="336"/>
      <c r="AC34" s="337"/>
      <c r="AD34" s="225" t="s">
        <v>42</v>
      </c>
      <c r="AE34" s="226"/>
      <c r="AF34" s="226"/>
      <c r="AG34" s="226"/>
      <c r="AH34" s="226"/>
      <c r="AI34" s="226"/>
      <c r="AJ34" s="227"/>
      <c r="AK34" s="225" t="s">
        <v>42</v>
      </c>
      <c r="AL34" s="226"/>
      <c r="AM34" s="226"/>
      <c r="AN34" s="226"/>
      <c r="AO34" s="226"/>
      <c r="AP34" s="226"/>
      <c r="AQ34" s="227"/>
      <c r="AR34" s="264">
        <f>SUM(AR21:AX33)</f>
        <v>0</v>
      </c>
      <c r="AS34" s="265"/>
      <c r="AT34" s="265"/>
      <c r="AU34" s="265"/>
      <c r="AV34" s="265"/>
      <c r="AW34" s="265"/>
      <c r="AX34" s="266"/>
      <c r="AY34" s="225" t="s">
        <v>42</v>
      </c>
      <c r="AZ34" s="287"/>
      <c r="BA34" s="287"/>
      <c r="BB34" s="287"/>
      <c r="BC34" s="287"/>
      <c r="BD34" s="287"/>
      <c r="BE34" s="323"/>
      <c r="BF34" s="225" t="s">
        <v>42</v>
      </c>
      <c r="BG34" s="226"/>
      <c r="BH34" s="226"/>
      <c r="BI34" s="226"/>
      <c r="BJ34" s="226"/>
      <c r="BK34" s="226"/>
      <c r="BL34" s="227"/>
      <c r="BM34" s="401">
        <f>SUM(BM21:BS33)</f>
        <v>0</v>
      </c>
      <c r="BN34" s="402"/>
      <c r="BO34" s="402"/>
      <c r="BP34" s="402"/>
      <c r="BQ34" s="402"/>
      <c r="BR34" s="402"/>
      <c r="BS34" s="403"/>
      <c r="BT34" s="225" t="s">
        <v>42</v>
      </c>
      <c r="BU34" s="226"/>
      <c r="BV34" s="226"/>
      <c r="BW34" s="226"/>
      <c r="BX34" s="226"/>
      <c r="BY34" s="226"/>
      <c r="BZ34" s="226"/>
      <c r="CA34" s="226"/>
      <c r="CB34" s="227"/>
      <c r="CC34" s="407">
        <f>SUM(CC21:CI33)</f>
        <v>0</v>
      </c>
      <c r="CD34" s="408"/>
      <c r="CE34" s="408"/>
      <c r="CF34" s="408"/>
      <c r="CG34" s="408"/>
      <c r="CH34" s="408"/>
      <c r="CI34" s="409"/>
      <c r="CJ34" s="401">
        <f>SUM(CJ21:CP33)</f>
        <v>0</v>
      </c>
      <c r="CK34" s="402"/>
      <c r="CL34" s="402"/>
      <c r="CM34" s="402"/>
      <c r="CN34" s="402"/>
      <c r="CO34" s="402"/>
      <c r="CP34" s="403"/>
      <c r="CQ34" s="401">
        <f>SUM(CQ21:CX33)</f>
        <v>0</v>
      </c>
      <c r="CR34" s="402"/>
      <c r="CS34" s="402"/>
      <c r="CT34" s="402"/>
      <c r="CU34" s="402"/>
      <c r="CV34" s="402"/>
      <c r="CW34" s="402"/>
      <c r="CX34" s="403"/>
      <c r="CY34" s="225" t="s">
        <v>42</v>
      </c>
      <c r="CZ34" s="226"/>
      <c r="DA34" s="226"/>
      <c r="DB34" s="226"/>
      <c r="DC34" s="226"/>
      <c r="DD34" s="226"/>
      <c r="DE34" s="226"/>
      <c r="DF34" s="226"/>
      <c r="DG34" s="226"/>
      <c r="DH34" s="226"/>
      <c r="DI34" s="227"/>
      <c r="DJ34" s="225" t="s">
        <v>42</v>
      </c>
      <c r="DK34" s="226"/>
      <c r="DL34" s="226"/>
      <c r="DM34" s="226"/>
      <c r="DN34" s="226"/>
      <c r="DO34" s="226"/>
      <c r="DP34" s="226"/>
      <c r="DQ34" s="226"/>
      <c r="DR34" s="226"/>
      <c r="DS34" s="227"/>
      <c r="DT34" s="225" t="s">
        <v>42</v>
      </c>
      <c r="DU34" s="287"/>
      <c r="DV34" s="287"/>
      <c r="DW34" s="226"/>
      <c r="DX34" s="226"/>
      <c r="DY34" s="226"/>
      <c r="DZ34" s="226"/>
      <c r="EA34" s="226"/>
      <c r="EB34" s="226"/>
      <c r="EC34" s="227"/>
      <c r="ED34" s="225" t="s">
        <v>42</v>
      </c>
      <c r="EE34" s="226"/>
      <c r="EF34" s="226"/>
      <c r="EG34" s="226"/>
      <c r="EH34" s="226"/>
      <c r="EI34" s="226"/>
      <c r="EJ34" s="226"/>
      <c r="EK34" s="226"/>
      <c r="EL34" s="226"/>
      <c r="EM34" s="227"/>
      <c r="EN34" s="225" t="s">
        <v>42</v>
      </c>
      <c r="EO34" s="226"/>
      <c r="EP34" s="226"/>
      <c r="EQ34" s="226"/>
      <c r="ER34" s="226"/>
      <c r="ES34" s="226"/>
      <c r="ET34" s="226"/>
      <c r="EU34" s="226"/>
      <c r="EV34" s="226"/>
      <c r="EW34" s="227"/>
      <c r="EX34" s="225" t="s">
        <v>42</v>
      </c>
      <c r="EY34" s="226"/>
      <c r="EZ34" s="226"/>
      <c r="FA34" s="226"/>
      <c r="FB34" s="226"/>
      <c r="FC34" s="226"/>
      <c r="FD34" s="226"/>
      <c r="FE34" s="226"/>
      <c r="FF34" s="226"/>
      <c r="FG34" s="227"/>
      <c r="FH34" s="25"/>
      <c r="FI34" s="25"/>
      <c r="FJ34" s="25"/>
      <c r="FK34" s="68">
        <f aca="true" t="shared" si="22" ref="FK34:FP34">SUM(FK19:FK33)</f>
        <v>0</v>
      </c>
      <c r="FL34" s="69">
        <f t="shared" si="22"/>
        <v>0</v>
      </c>
      <c r="FM34" s="70">
        <f t="shared" si="22"/>
        <v>0</v>
      </c>
      <c r="FN34" s="68">
        <f t="shared" si="22"/>
        <v>0</v>
      </c>
      <c r="FO34" s="85">
        <f t="shared" si="22"/>
        <v>0</v>
      </c>
      <c r="FP34" s="70">
        <f t="shared" si="22"/>
        <v>0</v>
      </c>
      <c r="FQ34" s="25"/>
      <c r="FR34" s="59">
        <f>SUM(FR19:FR33)</f>
        <v>0</v>
      </c>
      <c r="FS34" s="60">
        <f>SUM(FS19:FS33)</f>
        <v>0</v>
      </c>
      <c r="FT34" s="60">
        <f t="shared" si="6"/>
        <v>0</v>
      </c>
      <c r="FU34" s="61">
        <f>MOD(FS34,60)</f>
        <v>0</v>
      </c>
      <c r="FV34" s="1"/>
      <c r="FW34" s="124">
        <f>SUM(FW19:FW33)</f>
        <v>0</v>
      </c>
      <c r="FX34" s="125">
        <f>SUM(FX19:FX33)</f>
        <v>0</v>
      </c>
      <c r="FY34" s="154">
        <f>SUM(FY21:FY33)</f>
        <v>0</v>
      </c>
      <c r="FZ34" s="139">
        <f>SUM(FZ19:FZ33)</f>
        <v>0</v>
      </c>
      <c r="GA34" s="120">
        <f>FZ18-FX34</f>
        <v>0</v>
      </c>
      <c r="GB34" s="153">
        <f>ABS(ROUND(GA34*100,0))</f>
        <v>0</v>
      </c>
      <c r="GC34" s="36"/>
      <c r="GD34" s="36"/>
      <c r="GE34" s="36"/>
      <c r="GF34" s="36"/>
      <c r="GG34" s="36"/>
      <c r="GH34" s="36"/>
      <c r="GI34" s="36"/>
    </row>
    <row r="35" spans="2:191" ht="12" customHeight="1" thickTop="1">
      <c r="B35" s="251" t="s">
        <v>8</v>
      </c>
      <c r="C35" s="252"/>
      <c r="D35" s="252"/>
      <c r="E35" s="338" t="str">
        <f>CONCATENATE(BU8," ",CB8," ",CU8," г.")</f>
        <v>   г.</v>
      </c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9"/>
      <c r="U35" s="335"/>
      <c r="V35" s="336"/>
      <c r="W35" s="336"/>
      <c r="X35" s="336"/>
      <c r="Y35" s="336"/>
      <c r="Z35" s="336"/>
      <c r="AA35" s="336"/>
      <c r="AB35" s="336"/>
      <c r="AC35" s="337"/>
      <c r="AD35" s="228"/>
      <c r="AE35" s="226"/>
      <c r="AF35" s="226"/>
      <c r="AG35" s="226"/>
      <c r="AH35" s="226"/>
      <c r="AI35" s="226"/>
      <c r="AJ35" s="227"/>
      <c r="AK35" s="228"/>
      <c r="AL35" s="226"/>
      <c r="AM35" s="226"/>
      <c r="AN35" s="226"/>
      <c r="AO35" s="226"/>
      <c r="AP35" s="226"/>
      <c r="AQ35" s="227"/>
      <c r="AR35" s="264"/>
      <c r="AS35" s="265"/>
      <c r="AT35" s="265"/>
      <c r="AU35" s="265"/>
      <c r="AV35" s="265"/>
      <c r="AW35" s="265"/>
      <c r="AX35" s="266"/>
      <c r="AY35" s="225"/>
      <c r="AZ35" s="287"/>
      <c r="BA35" s="287"/>
      <c r="BB35" s="287"/>
      <c r="BC35" s="287"/>
      <c r="BD35" s="287"/>
      <c r="BE35" s="323"/>
      <c r="BF35" s="228"/>
      <c r="BG35" s="226"/>
      <c r="BH35" s="226"/>
      <c r="BI35" s="226"/>
      <c r="BJ35" s="226"/>
      <c r="BK35" s="226"/>
      <c r="BL35" s="227"/>
      <c r="BM35" s="401"/>
      <c r="BN35" s="402"/>
      <c r="BO35" s="402"/>
      <c r="BP35" s="402"/>
      <c r="BQ35" s="402"/>
      <c r="BR35" s="402"/>
      <c r="BS35" s="403"/>
      <c r="BT35" s="228"/>
      <c r="BU35" s="226"/>
      <c r="BV35" s="226"/>
      <c r="BW35" s="226"/>
      <c r="BX35" s="226"/>
      <c r="BY35" s="226"/>
      <c r="BZ35" s="226"/>
      <c r="CA35" s="226"/>
      <c r="CB35" s="227"/>
      <c r="CC35" s="410"/>
      <c r="CD35" s="411"/>
      <c r="CE35" s="411"/>
      <c r="CF35" s="411"/>
      <c r="CG35" s="411"/>
      <c r="CH35" s="411"/>
      <c r="CI35" s="409"/>
      <c r="CJ35" s="401"/>
      <c r="CK35" s="402"/>
      <c r="CL35" s="402"/>
      <c r="CM35" s="402"/>
      <c r="CN35" s="402"/>
      <c r="CO35" s="402"/>
      <c r="CP35" s="403"/>
      <c r="CQ35" s="401"/>
      <c r="CR35" s="402"/>
      <c r="CS35" s="402"/>
      <c r="CT35" s="402"/>
      <c r="CU35" s="402"/>
      <c r="CV35" s="402"/>
      <c r="CW35" s="402"/>
      <c r="CX35" s="403"/>
      <c r="CY35" s="228"/>
      <c r="CZ35" s="226"/>
      <c r="DA35" s="226"/>
      <c r="DB35" s="226"/>
      <c r="DC35" s="226"/>
      <c r="DD35" s="226"/>
      <c r="DE35" s="226"/>
      <c r="DF35" s="226"/>
      <c r="DG35" s="226"/>
      <c r="DH35" s="226"/>
      <c r="DI35" s="227"/>
      <c r="DJ35" s="228"/>
      <c r="DK35" s="226"/>
      <c r="DL35" s="226"/>
      <c r="DM35" s="226"/>
      <c r="DN35" s="226"/>
      <c r="DO35" s="226"/>
      <c r="DP35" s="226"/>
      <c r="DQ35" s="226"/>
      <c r="DR35" s="226"/>
      <c r="DS35" s="227"/>
      <c r="DT35" s="228"/>
      <c r="DU35" s="226"/>
      <c r="DV35" s="226"/>
      <c r="DW35" s="226"/>
      <c r="DX35" s="226"/>
      <c r="DY35" s="226"/>
      <c r="DZ35" s="226"/>
      <c r="EA35" s="226"/>
      <c r="EB35" s="226"/>
      <c r="EC35" s="227"/>
      <c r="ED35" s="228"/>
      <c r="EE35" s="226"/>
      <c r="EF35" s="226"/>
      <c r="EG35" s="226"/>
      <c r="EH35" s="226"/>
      <c r="EI35" s="226"/>
      <c r="EJ35" s="226"/>
      <c r="EK35" s="226"/>
      <c r="EL35" s="226"/>
      <c r="EM35" s="227"/>
      <c r="EN35" s="228"/>
      <c r="EO35" s="226"/>
      <c r="EP35" s="226"/>
      <c r="EQ35" s="226"/>
      <c r="ER35" s="226"/>
      <c r="ES35" s="226"/>
      <c r="ET35" s="226"/>
      <c r="EU35" s="226"/>
      <c r="EV35" s="226"/>
      <c r="EW35" s="227"/>
      <c r="EX35" s="228"/>
      <c r="EY35" s="226"/>
      <c r="EZ35" s="226"/>
      <c r="FA35" s="226"/>
      <c r="FB35" s="226"/>
      <c r="FC35" s="226"/>
      <c r="FD35" s="226"/>
      <c r="FE35" s="226"/>
      <c r="FF35" s="226"/>
      <c r="FG35" s="227"/>
      <c r="FW35" s="106" t="b">
        <f>IF(GA34&lt;0,CONCATENATE("добавить ",GA34," к числу с наименьшим остатком"),IF(GA34&gt;0,CONCATENATE("добавить ",GA34," к числу с наибольшим остатком")))</f>
        <v>0</v>
      </c>
      <c r="GB35" s="36"/>
      <c r="GC35" s="36"/>
      <c r="GD35" s="36"/>
      <c r="GE35" s="36"/>
      <c r="GF35" s="36"/>
      <c r="GG35" s="36"/>
      <c r="GH35" s="36"/>
      <c r="GI35" s="36"/>
    </row>
    <row r="36" spans="2:191" ht="1.5" customHeight="1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9"/>
      <c r="X36" s="9"/>
      <c r="Y36" s="9"/>
      <c r="Z36" s="9"/>
      <c r="AA36" s="9"/>
      <c r="AB36" s="9"/>
      <c r="AC36" s="10"/>
      <c r="AD36" s="229"/>
      <c r="AE36" s="230"/>
      <c r="AF36" s="230"/>
      <c r="AG36" s="230"/>
      <c r="AH36" s="230"/>
      <c r="AI36" s="230"/>
      <c r="AJ36" s="231"/>
      <c r="AK36" s="229"/>
      <c r="AL36" s="230"/>
      <c r="AM36" s="230"/>
      <c r="AN36" s="230"/>
      <c r="AO36" s="230"/>
      <c r="AP36" s="230"/>
      <c r="AQ36" s="231"/>
      <c r="AR36" s="267"/>
      <c r="AS36" s="268"/>
      <c r="AT36" s="268"/>
      <c r="AU36" s="268"/>
      <c r="AV36" s="268"/>
      <c r="AW36" s="268"/>
      <c r="AX36" s="269"/>
      <c r="AY36" s="324"/>
      <c r="AZ36" s="325"/>
      <c r="BA36" s="325"/>
      <c r="BB36" s="325"/>
      <c r="BC36" s="325"/>
      <c r="BD36" s="325"/>
      <c r="BE36" s="326"/>
      <c r="BF36" s="229"/>
      <c r="BG36" s="230"/>
      <c r="BH36" s="230"/>
      <c r="BI36" s="230"/>
      <c r="BJ36" s="230"/>
      <c r="BK36" s="230"/>
      <c r="BL36" s="231"/>
      <c r="BM36" s="404"/>
      <c r="BN36" s="405"/>
      <c r="BO36" s="405"/>
      <c r="BP36" s="405"/>
      <c r="BQ36" s="405"/>
      <c r="BR36" s="405"/>
      <c r="BS36" s="406"/>
      <c r="BT36" s="229"/>
      <c r="BU36" s="230"/>
      <c r="BV36" s="230"/>
      <c r="BW36" s="230"/>
      <c r="BX36" s="230"/>
      <c r="BY36" s="230"/>
      <c r="BZ36" s="230"/>
      <c r="CA36" s="230"/>
      <c r="CB36" s="231"/>
      <c r="CC36" s="412"/>
      <c r="CD36" s="413"/>
      <c r="CE36" s="413"/>
      <c r="CF36" s="413"/>
      <c r="CG36" s="413"/>
      <c r="CH36" s="413"/>
      <c r="CI36" s="414"/>
      <c r="CJ36" s="404"/>
      <c r="CK36" s="405"/>
      <c r="CL36" s="405"/>
      <c r="CM36" s="405"/>
      <c r="CN36" s="405"/>
      <c r="CO36" s="405"/>
      <c r="CP36" s="406"/>
      <c r="CQ36" s="404"/>
      <c r="CR36" s="405"/>
      <c r="CS36" s="405"/>
      <c r="CT36" s="405"/>
      <c r="CU36" s="405"/>
      <c r="CV36" s="405"/>
      <c r="CW36" s="405"/>
      <c r="CX36" s="406"/>
      <c r="CY36" s="229"/>
      <c r="CZ36" s="230"/>
      <c r="DA36" s="230"/>
      <c r="DB36" s="230"/>
      <c r="DC36" s="230"/>
      <c r="DD36" s="230"/>
      <c r="DE36" s="230"/>
      <c r="DF36" s="230"/>
      <c r="DG36" s="230"/>
      <c r="DH36" s="230"/>
      <c r="DI36" s="231"/>
      <c r="DJ36" s="229"/>
      <c r="DK36" s="230"/>
      <c r="DL36" s="230"/>
      <c r="DM36" s="230"/>
      <c r="DN36" s="230"/>
      <c r="DO36" s="230"/>
      <c r="DP36" s="230"/>
      <c r="DQ36" s="230"/>
      <c r="DR36" s="230"/>
      <c r="DS36" s="231"/>
      <c r="DT36" s="229"/>
      <c r="DU36" s="230"/>
      <c r="DV36" s="230"/>
      <c r="DW36" s="230"/>
      <c r="DX36" s="230"/>
      <c r="DY36" s="230"/>
      <c r="DZ36" s="230"/>
      <c r="EA36" s="230"/>
      <c r="EB36" s="230"/>
      <c r="EC36" s="231"/>
      <c r="ED36" s="229"/>
      <c r="EE36" s="230"/>
      <c r="EF36" s="230"/>
      <c r="EG36" s="230"/>
      <c r="EH36" s="230"/>
      <c r="EI36" s="230"/>
      <c r="EJ36" s="230"/>
      <c r="EK36" s="230"/>
      <c r="EL36" s="230"/>
      <c r="EM36" s="231"/>
      <c r="EN36" s="229"/>
      <c r="EO36" s="230"/>
      <c r="EP36" s="230"/>
      <c r="EQ36" s="230"/>
      <c r="ER36" s="230"/>
      <c r="ES36" s="230"/>
      <c r="ET36" s="230"/>
      <c r="EU36" s="230"/>
      <c r="EV36" s="230"/>
      <c r="EW36" s="231"/>
      <c r="EX36" s="229"/>
      <c r="EY36" s="230"/>
      <c r="EZ36" s="230"/>
      <c r="FA36" s="230"/>
      <c r="FB36" s="230"/>
      <c r="FC36" s="230"/>
      <c r="FD36" s="230"/>
      <c r="FE36" s="230"/>
      <c r="FF36" s="230"/>
      <c r="FG36" s="231"/>
      <c r="GB36" s="36"/>
      <c r="GC36" s="36"/>
      <c r="GD36" s="36"/>
      <c r="GE36" s="36"/>
      <c r="GF36" s="36"/>
      <c r="GG36" s="36"/>
      <c r="GH36" s="36"/>
      <c r="GI36" s="36"/>
    </row>
    <row r="37" spans="2:191" ht="3.7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0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GB37" s="36"/>
      <c r="GC37" s="36"/>
      <c r="GD37" s="36"/>
      <c r="GE37" s="36"/>
      <c r="GF37" s="36"/>
      <c r="GG37" s="36"/>
      <c r="GH37" s="36"/>
      <c r="GI37" s="36"/>
    </row>
    <row r="38" spans="184:191" ht="7.5" customHeight="1">
      <c r="GB38" s="36"/>
      <c r="GC38" s="36"/>
      <c r="GD38" s="36"/>
      <c r="GE38" s="36"/>
      <c r="GF38" s="36"/>
      <c r="GG38" s="36"/>
      <c r="GH38" s="36"/>
      <c r="GI38" s="36"/>
    </row>
    <row r="39" spans="2:191" ht="13.5" customHeight="1">
      <c r="B39" s="2"/>
      <c r="C39" s="2"/>
      <c r="D39" s="2"/>
      <c r="E39" s="2"/>
      <c r="F39" s="2"/>
      <c r="G39" s="319" t="s">
        <v>35</v>
      </c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59" t="s">
        <v>49</v>
      </c>
      <c r="BX39" s="259"/>
      <c r="BY39" s="259"/>
      <c r="BZ39" s="259"/>
      <c r="CA39" s="259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  <c r="CX39" s="259"/>
      <c r="CY39" s="259"/>
      <c r="CZ39" s="259"/>
      <c r="DA39" s="259"/>
      <c r="DB39" s="259"/>
      <c r="DC39" s="259"/>
      <c r="DD39" s="259"/>
      <c r="DE39" s="259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63"/>
      <c r="ET39" s="63"/>
      <c r="EU39" s="63"/>
      <c r="EV39" s="63"/>
      <c r="EW39" s="63"/>
      <c r="EX39" s="399">
        <f>ROUND(FK34/100*B71,2)</f>
        <v>0</v>
      </c>
      <c r="EY39" s="399"/>
      <c r="EZ39" s="399"/>
      <c r="FA39" s="399"/>
      <c r="FB39" s="399"/>
      <c r="FC39" s="399"/>
      <c r="FD39" s="399"/>
      <c r="FE39" s="399"/>
      <c r="FF39" s="399"/>
      <c r="FG39" s="399"/>
      <c r="FZ39" s="16"/>
      <c r="GA39" s="16"/>
      <c r="GB39" s="36"/>
      <c r="GC39" s="36"/>
      <c r="GD39" s="36"/>
      <c r="GE39" s="36"/>
      <c r="GF39" s="36"/>
      <c r="GG39" s="36"/>
      <c r="GH39" s="36"/>
      <c r="GI39" s="36"/>
    </row>
    <row r="40" spans="2:191" ht="3.7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63"/>
      <c r="ET40" s="63"/>
      <c r="EU40" s="63"/>
      <c r="EV40" s="63"/>
      <c r="EW40" s="63"/>
      <c r="EX40" s="399"/>
      <c r="EY40" s="399"/>
      <c r="EZ40" s="399"/>
      <c r="FA40" s="399"/>
      <c r="FB40" s="399"/>
      <c r="FC40" s="399"/>
      <c r="FD40" s="399"/>
      <c r="FE40" s="399"/>
      <c r="FF40" s="399"/>
      <c r="FG40" s="399"/>
      <c r="FZ40" s="16"/>
      <c r="GA40" s="16"/>
      <c r="GB40" s="36"/>
      <c r="GC40" s="36"/>
      <c r="GD40" s="36"/>
      <c r="GE40" s="36"/>
      <c r="GF40" s="36"/>
      <c r="GG40" s="36"/>
      <c r="GH40" s="36"/>
      <c r="GI40" s="36"/>
    </row>
    <row r="41" spans="2:191" ht="13.5" customHeight="1">
      <c r="B41" s="11"/>
      <c r="C41" s="253" t="s">
        <v>47</v>
      </c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332">
        <v>0</v>
      </c>
      <c r="AM41" s="332"/>
      <c r="AN41" s="332"/>
      <c r="AO41" s="332"/>
      <c r="AP41" s="332"/>
      <c r="AQ41" s="332"/>
      <c r="AR41" s="332"/>
      <c r="AS41" s="332"/>
      <c r="AT41" s="332"/>
      <c r="AU41" s="12" t="s">
        <v>48</v>
      </c>
      <c r="AV41" s="2"/>
      <c r="AW41" s="2"/>
      <c r="AX41" s="2"/>
      <c r="AY41" s="2"/>
      <c r="AZ41" s="2"/>
      <c r="BA41" s="2"/>
      <c r="BB41" s="12"/>
      <c r="BC41" s="12"/>
      <c r="BD41" s="12"/>
      <c r="BE41" s="12"/>
      <c r="BF41" s="12"/>
      <c r="BG41" s="12"/>
      <c r="BH41" s="12"/>
      <c r="BI41" s="12"/>
      <c r="BJ41" s="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263" t="s">
        <v>50</v>
      </c>
      <c r="BX41" s="263"/>
      <c r="BY41" s="263"/>
      <c r="BZ41" s="263"/>
      <c r="CA41" s="263"/>
      <c r="CB41" s="263"/>
      <c r="CC41" s="263"/>
      <c r="CD41" s="263"/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  <c r="CT41" s="284">
        <f>SUM(BV52:CF64)</f>
        <v>0</v>
      </c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55" t="s">
        <v>51</v>
      </c>
      <c r="DF41" s="256"/>
      <c r="DG41" s="256"/>
      <c r="DH41" s="256"/>
      <c r="DI41" s="253" t="s">
        <v>52</v>
      </c>
      <c r="DJ41" s="253"/>
      <c r="DK41" s="253"/>
      <c r="DL41" s="253"/>
      <c r="DM41" s="253"/>
      <c r="DN41" s="253"/>
      <c r="DO41" s="253"/>
      <c r="DP41" s="253"/>
      <c r="DQ41" s="253"/>
      <c r="DR41" s="253"/>
      <c r="DS41" s="253"/>
      <c r="DT41" s="253"/>
      <c r="DU41" s="253"/>
      <c r="DV41" s="253"/>
      <c r="DW41" s="253"/>
      <c r="DX41" s="253"/>
      <c r="DY41" s="253"/>
      <c r="DZ41" s="253"/>
      <c r="EA41" s="253"/>
      <c r="EB41" s="253"/>
      <c r="EC41" s="253"/>
      <c r="ED41" s="284">
        <f>SUM(CG52:CQ64)</f>
        <v>0</v>
      </c>
      <c r="EE41" s="284"/>
      <c r="EF41" s="284"/>
      <c r="EG41" s="284"/>
      <c r="EH41" s="284"/>
      <c r="EI41" s="284"/>
      <c r="EJ41" s="284"/>
      <c r="EK41" s="284"/>
      <c r="EL41" s="284"/>
      <c r="EM41" s="284"/>
      <c r="EN41" s="284"/>
      <c r="EO41" s="255" t="s">
        <v>51</v>
      </c>
      <c r="EP41" s="256"/>
      <c r="EQ41" s="256"/>
      <c r="ER41" s="256"/>
      <c r="ES41" s="12"/>
      <c r="ET41" s="64"/>
      <c r="EU41" s="64"/>
      <c r="EV41" s="64"/>
      <c r="EW41" s="64"/>
      <c r="EX41" s="399">
        <f>ROUND(FL34/100*B67,2)</f>
        <v>0</v>
      </c>
      <c r="EY41" s="399"/>
      <c r="EZ41" s="399"/>
      <c r="FA41" s="399"/>
      <c r="FB41" s="399"/>
      <c r="FC41" s="399"/>
      <c r="FD41" s="399"/>
      <c r="FE41" s="399"/>
      <c r="FF41" s="399"/>
      <c r="FG41" s="399"/>
      <c r="GB41" s="36"/>
      <c r="GC41" s="36"/>
      <c r="GD41" s="36"/>
      <c r="GE41" s="36"/>
      <c r="GF41" s="36"/>
      <c r="GG41" s="36"/>
      <c r="GH41" s="36"/>
      <c r="GI41" s="36"/>
    </row>
    <row r="42" spans="2:191" ht="13.5" customHeight="1">
      <c r="B42" s="11"/>
      <c r="C42" s="331" t="s">
        <v>95</v>
      </c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  <c r="AX42" s="331"/>
      <c r="AY42" s="331"/>
      <c r="AZ42" s="270">
        <v>0</v>
      </c>
      <c r="BA42" s="270"/>
      <c r="BB42" s="270"/>
      <c r="BC42" s="270"/>
      <c r="BD42" s="270"/>
      <c r="BE42" s="270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12"/>
      <c r="BQ42" s="12"/>
      <c r="BR42" s="12"/>
      <c r="BS42" s="12"/>
      <c r="BT42" s="12"/>
      <c r="BU42" s="12"/>
      <c r="BV42" s="12"/>
      <c r="BW42" s="260" t="s">
        <v>53</v>
      </c>
      <c r="BX42" s="260"/>
      <c r="BY42" s="260"/>
      <c r="BZ42" s="260"/>
      <c r="CA42" s="260"/>
      <c r="CB42" s="260"/>
      <c r="CC42" s="260"/>
      <c r="CD42" s="260"/>
      <c r="CE42" s="260"/>
      <c r="CF42" s="260"/>
      <c r="CG42" s="260"/>
      <c r="CH42" s="260"/>
      <c r="CI42" s="260"/>
      <c r="CJ42" s="260"/>
      <c r="CK42" s="260"/>
      <c r="CL42" s="260"/>
      <c r="CM42" s="260"/>
      <c r="CN42" s="260"/>
      <c r="CO42" s="260"/>
      <c r="CP42" s="260"/>
      <c r="CQ42" s="260"/>
      <c r="CR42" s="260"/>
      <c r="CS42" s="260"/>
      <c r="CT42" s="260"/>
      <c r="CU42" s="260"/>
      <c r="CV42" s="257">
        <f>IF(FK34=0,"",CONCATENATE(FK34," / ",100," х ",B71," = ",ROUND(FK34/100*B71,2)," л;"))</f>
      </c>
      <c r="CW42" s="257"/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  <c r="DN42" s="257"/>
      <c r="DO42" s="257"/>
      <c r="DP42" s="257"/>
      <c r="DQ42" s="257"/>
      <c r="DR42" s="257"/>
      <c r="DS42" s="257"/>
      <c r="DT42" s="257"/>
      <c r="DU42" s="257"/>
      <c r="DV42" s="257"/>
      <c r="DW42" s="257"/>
      <c r="DX42" s="257"/>
      <c r="DY42" s="257"/>
      <c r="DZ42" s="257"/>
      <c r="EA42" s="257"/>
      <c r="EB42" s="257"/>
      <c r="EC42" s="257"/>
      <c r="ED42" s="257"/>
      <c r="EE42" s="257"/>
      <c r="EF42" s="257"/>
      <c r="EG42" s="257"/>
      <c r="EH42" s="257"/>
      <c r="EI42" s="257"/>
      <c r="EJ42" s="2"/>
      <c r="EK42" s="2"/>
      <c r="EL42" s="2"/>
      <c r="EM42" s="2"/>
      <c r="EN42" s="2"/>
      <c r="EO42" s="2"/>
      <c r="EP42" s="2"/>
      <c r="EQ42" s="2"/>
      <c r="ER42" s="2"/>
      <c r="ES42" s="64"/>
      <c r="ET42" s="64"/>
      <c r="EU42" s="64"/>
      <c r="EV42" s="64"/>
      <c r="EW42" s="64"/>
      <c r="EX42" s="399">
        <f>ROUND(FM34/100*B75,2)</f>
        <v>0</v>
      </c>
      <c r="EY42" s="399"/>
      <c r="EZ42" s="399"/>
      <c r="FA42" s="399"/>
      <c r="FB42" s="399"/>
      <c r="FC42" s="399"/>
      <c r="FD42" s="399"/>
      <c r="FE42" s="399"/>
      <c r="FF42" s="399"/>
      <c r="FG42" s="399"/>
      <c r="FY42" s="36"/>
      <c r="FZ42" s="37"/>
      <c r="GA42" s="37"/>
      <c r="GB42" s="36"/>
      <c r="GC42" s="36"/>
      <c r="GD42" s="36"/>
      <c r="GE42" s="36"/>
      <c r="GF42" s="36"/>
      <c r="GG42" s="36"/>
      <c r="GH42" s="36"/>
      <c r="GI42" s="36"/>
    </row>
    <row r="43" spans="2:191" ht="13.5" customHeight="1">
      <c r="B43" s="11"/>
      <c r="C43" s="331" t="s">
        <v>82</v>
      </c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331"/>
      <c r="AR43" s="331"/>
      <c r="AS43" s="331"/>
      <c r="AT43" s="331"/>
      <c r="AU43" s="331"/>
      <c r="AV43" s="331"/>
      <c r="AW43" s="331"/>
      <c r="AX43" s="331"/>
      <c r="AY43" s="331"/>
      <c r="AZ43" s="270">
        <v>0</v>
      </c>
      <c r="BA43" s="270"/>
      <c r="BB43" s="270"/>
      <c r="BC43" s="270"/>
      <c r="BD43" s="270"/>
      <c r="BE43" s="270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62">
        <f>IF(FM34=0,"",CONCATENATE(FM34," / ",100," х ",B75," = ",ROUND(FM34/100*B75,2)," л;"))</f>
      </c>
      <c r="BX43" s="262"/>
      <c r="BY43" s="262"/>
      <c r="BZ43" s="262"/>
      <c r="CA43" s="262"/>
      <c r="CB43" s="262"/>
      <c r="CC43" s="262"/>
      <c r="CD43" s="262"/>
      <c r="CE43" s="262"/>
      <c r="CF43" s="262"/>
      <c r="CG43" s="262"/>
      <c r="CH43" s="262"/>
      <c r="CI43" s="262"/>
      <c r="CJ43" s="262"/>
      <c r="CK43" s="262"/>
      <c r="CL43" s="262"/>
      <c r="CM43" s="262"/>
      <c r="CN43" s="262"/>
      <c r="CO43" s="262"/>
      <c r="CP43" s="262"/>
      <c r="CQ43" s="262"/>
      <c r="CR43" s="262"/>
      <c r="CS43" s="262"/>
      <c r="CT43" s="262"/>
      <c r="CU43" s="262"/>
      <c r="CV43" s="257">
        <f>IF(FL34=0,"",CONCATENATE(FL34," / ",100," х ",B67," = ",ROUND(FL34/100*B67,2)," л;"))</f>
      </c>
      <c r="CW43" s="257"/>
      <c r="CX43" s="257"/>
      <c r="CY43" s="257"/>
      <c r="CZ43" s="257"/>
      <c r="DA43" s="257"/>
      <c r="DB43" s="257"/>
      <c r="DC43" s="257"/>
      <c r="DD43" s="257"/>
      <c r="DE43" s="257"/>
      <c r="DF43" s="257"/>
      <c r="DG43" s="257"/>
      <c r="DH43" s="257"/>
      <c r="DI43" s="257"/>
      <c r="DJ43" s="257"/>
      <c r="DK43" s="257"/>
      <c r="DL43" s="257"/>
      <c r="DM43" s="257"/>
      <c r="DN43" s="257"/>
      <c r="DO43" s="257"/>
      <c r="DP43" s="257"/>
      <c r="DQ43" s="257"/>
      <c r="DR43" s="257"/>
      <c r="DS43" s="257"/>
      <c r="DT43" s="257"/>
      <c r="DU43" s="257"/>
      <c r="DV43" s="257"/>
      <c r="DW43" s="257"/>
      <c r="DX43" s="257"/>
      <c r="DY43" s="257"/>
      <c r="DZ43" s="257"/>
      <c r="EA43" s="257"/>
      <c r="EB43" s="257"/>
      <c r="EC43" s="257"/>
      <c r="ED43" s="257"/>
      <c r="EE43" s="257"/>
      <c r="EF43" s="257"/>
      <c r="EG43" s="257"/>
      <c r="EH43" s="257"/>
      <c r="EI43" s="257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399">
        <f>ROUND(FN34/100*B72,2)</f>
        <v>0</v>
      </c>
      <c r="EY43" s="399"/>
      <c r="EZ43" s="399"/>
      <c r="FA43" s="399"/>
      <c r="FB43" s="399"/>
      <c r="FC43" s="399"/>
      <c r="FD43" s="399"/>
      <c r="FE43" s="399"/>
      <c r="FF43" s="399"/>
      <c r="FG43" s="399"/>
      <c r="FY43" s="36"/>
      <c r="FZ43" s="38"/>
      <c r="GA43" s="39"/>
      <c r="GB43" s="36"/>
      <c r="GC43" s="36"/>
      <c r="GD43" s="36"/>
      <c r="GE43" s="36"/>
      <c r="GF43" s="36"/>
      <c r="GG43" s="36"/>
      <c r="GH43" s="36"/>
      <c r="GI43" s="36"/>
    </row>
    <row r="44" spans="2:191" ht="13.5" customHeight="1"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60" t="s">
        <v>54</v>
      </c>
      <c r="BX44" s="260"/>
      <c r="BY44" s="260"/>
      <c r="BZ44" s="260"/>
      <c r="CA44" s="260"/>
      <c r="CB44" s="260"/>
      <c r="CC44" s="260"/>
      <c r="CD44" s="260"/>
      <c r="CE44" s="260"/>
      <c r="CF44" s="260"/>
      <c r="CG44" s="260"/>
      <c r="CH44" s="260"/>
      <c r="CI44" s="260"/>
      <c r="CJ44" s="260"/>
      <c r="CK44" s="260"/>
      <c r="CL44" s="260"/>
      <c r="CM44" s="260"/>
      <c r="CN44" s="260"/>
      <c r="CO44" s="260"/>
      <c r="CP44" s="260"/>
      <c r="CQ44" s="260"/>
      <c r="CR44" s="260"/>
      <c r="CS44" s="260"/>
      <c r="CT44" s="260"/>
      <c r="CU44" s="260"/>
      <c r="CV44" s="260"/>
      <c r="CW44" s="260"/>
      <c r="CX44" s="260"/>
      <c r="CY44" s="260"/>
      <c r="CZ44" s="260"/>
      <c r="DA44" s="257">
        <f>IF(FN34=0,"",CONCATENATE(FN34," / ",100," х ",B72," = ",ROUND(FN34/100*B72,2)," л;"))</f>
      </c>
      <c r="DB44" s="257"/>
      <c r="DC44" s="257"/>
      <c r="DD44" s="257"/>
      <c r="DE44" s="257"/>
      <c r="DF44" s="257"/>
      <c r="DG44" s="257"/>
      <c r="DH44" s="257"/>
      <c r="DI44" s="257"/>
      <c r="DJ44" s="257"/>
      <c r="DK44" s="257"/>
      <c r="DL44" s="257"/>
      <c r="DM44" s="257"/>
      <c r="DN44" s="257"/>
      <c r="DO44" s="257"/>
      <c r="DP44" s="257"/>
      <c r="DQ44" s="257"/>
      <c r="DR44" s="257"/>
      <c r="DS44" s="257"/>
      <c r="DT44" s="257"/>
      <c r="DU44" s="257"/>
      <c r="DV44" s="257"/>
      <c r="DW44" s="257"/>
      <c r="DX44" s="257"/>
      <c r="DY44" s="257"/>
      <c r="DZ44" s="257"/>
      <c r="EA44" s="257"/>
      <c r="EB44" s="257"/>
      <c r="EC44" s="257"/>
      <c r="ED44" s="257"/>
      <c r="EE44" s="257"/>
      <c r="EF44" s="257"/>
      <c r="EG44" s="257"/>
      <c r="EH44" s="257"/>
      <c r="EI44" s="257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399">
        <f>ROUND(FO34/100*B68,2)</f>
        <v>0</v>
      </c>
      <c r="EY44" s="399"/>
      <c r="EZ44" s="399"/>
      <c r="FA44" s="399"/>
      <c r="FB44" s="399"/>
      <c r="FC44" s="399"/>
      <c r="FD44" s="399"/>
      <c r="FE44" s="399"/>
      <c r="FF44" s="399"/>
      <c r="FG44" s="399"/>
      <c r="FY44" s="36"/>
      <c r="FZ44" s="38"/>
      <c r="GA44" s="39"/>
      <c r="GB44" s="36"/>
      <c r="GC44" s="36"/>
      <c r="GD44" s="36"/>
      <c r="GE44" s="36"/>
      <c r="GF44" s="36"/>
      <c r="GG44" s="36"/>
      <c r="GH44" s="36"/>
      <c r="GI44" s="36"/>
    </row>
    <row r="45" spans="2:191" ht="13.5" customHeight="1">
      <c r="B45" s="11"/>
      <c r="C45" s="253" t="s">
        <v>78</v>
      </c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70">
        <v>0</v>
      </c>
      <c r="AF45" s="270"/>
      <c r="AG45" s="270"/>
      <c r="AH45" s="270"/>
      <c r="AI45" s="270"/>
      <c r="AJ45" s="270"/>
      <c r="AK45" s="270"/>
      <c r="AL45" s="270"/>
      <c r="AM45" s="270"/>
      <c r="AN45" s="322"/>
      <c r="AO45" s="322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62">
        <f>IF(FP34=0,"",CONCATENATE(FP34," / ",100," х ",B76," = ",ROUND(FP34/100*B76,2)," л;"))</f>
      </c>
      <c r="BX45" s="262"/>
      <c r="BY45" s="262"/>
      <c r="BZ45" s="262"/>
      <c r="CA45" s="262"/>
      <c r="CB45" s="262"/>
      <c r="CC45" s="262"/>
      <c r="CD45" s="262"/>
      <c r="CE45" s="262"/>
      <c r="CF45" s="262"/>
      <c r="CG45" s="262"/>
      <c r="CH45" s="262"/>
      <c r="CI45" s="262"/>
      <c r="CJ45" s="262"/>
      <c r="CK45" s="262"/>
      <c r="CL45" s="262"/>
      <c r="CM45" s="262"/>
      <c r="CN45" s="262"/>
      <c r="CO45" s="262"/>
      <c r="CP45" s="262"/>
      <c r="CQ45" s="262"/>
      <c r="CR45" s="262"/>
      <c r="CS45" s="262"/>
      <c r="CT45" s="262"/>
      <c r="CU45" s="262"/>
      <c r="CV45" s="262"/>
      <c r="CW45" s="262"/>
      <c r="CX45" s="262"/>
      <c r="CY45" s="262"/>
      <c r="CZ45" s="262"/>
      <c r="DA45" s="261">
        <f>IF(FO34=0,"",CONCATENATE(FO34," / ",100," х ",B68," = ",ROUND(FO34/100*B68,2)," л;"))</f>
      </c>
      <c r="DB45" s="261"/>
      <c r="DC45" s="261"/>
      <c r="DD45" s="261"/>
      <c r="DE45" s="261"/>
      <c r="DF45" s="261"/>
      <c r="DG45" s="261"/>
      <c r="DH45" s="261"/>
      <c r="DI45" s="261"/>
      <c r="DJ45" s="261"/>
      <c r="DK45" s="261"/>
      <c r="DL45" s="261"/>
      <c r="DM45" s="261"/>
      <c r="DN45" s="261"/>
      <c r="DO45" s="261"/>
      <c r="DP45" s="261"/>
      <c r="DQ45" s="261"/>
      <c r="DR45" s="261"/>
      <c r="DS45" s="261"/>
      <c r="DT45" s="261"/>
      <c r="DU45" s="261"/>
      <c r="DV45" s="261"/>
      <c r="DW45" s="261"/>
      <c r="DX45" s="261"/>
      <c r="DY45" s="261"/>
      <c r="DZ45" s="261"/>
      <c r="EA45" s="261"/>
      <c r="EB45" s="261"/>
      <c r="EC45" s="261"/>
      <c r="ED45" s="261"/>
      <c r="EE45" s="261"/>
      <c r="EF45" s="261"/>
      <c r="EG45" s="261"/>
      <c r="EH45" s="261"/>
      <c r="EI45" s="261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399">
        <f>ROUND(FP34/100*B76,2)</f>
        <v>0</v>
      </c>
      <c r="EY45" s="399"/>
      <c r="EZ45" s="399"/>
      <c r="FA45" s="399"/>
      <c r="FB45" s="399"/>
      <c r="FC45" s="399"/>
      <c r="FD45" s="399"/>
      <c r="FE45" s="399"/>
      <c r="FF45" s="399"/>
      <c r="FG45" s="399"/>
      <c r="FY45" s="36"/>
      <c r="FZ45" s="37"/>
      <c r="GA45" s="37"/>
      <c r="GB45" s="36"/>
      <c r="GC45" s="36"/>
      <c r="GD45" s="36"/>
      <c r="GE45" s="36"/>
      <c r="GF45" s="36"/>
      <c r="GG45" s="36"/>
      <c r="GH45" s="36"/>
      <c r="GI45" s="36"/>
    </row>
    <row r="46" spans="2:191" ht="13.5" customHeight="1">
      <c r="B46" s="11"/>
      <c r="C46" s="253" t="s">
        <v>79</v>
      </c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70">
        <v>0</v>
      </c>
      <c r="AF46" s="270"/>
      <c r="AG46" s="270"/>
      <c r="AH46" s="270"/>
      <c r="AI46" s="270"/>
      <c r="AJ46" s="270"/>
      <c r="AK46" s="270"/>
      <c r="AL46" s="270"/>
      <c r="AM46" s="270"/>
      <c r="AN46" s="322"/>
      <c r="AO46" s="322"/>
      <c r="AP46" s="263"/>
      <c r="AQ46" s="263"/>
      <c r="AR46" s="263"/>
      <c r="AS46" s="263"/>
      <c r="AT46" s="263"/>
      <c r="AU46" s="263"/>
      <c r="AV46" s="263"/>
      <c r="AW46" s="263"/>
      <c r="AX46" s="263"/>
      <c r="AY46" s="263"/>
      <c r="AZ46" s="263"/>
      <c r="BA46" s="263"/>
      <c r="BB46" s="263"/>
      <c r="BC46" s="263"/>
      <c r="BD46" s="263"/>
      <c r="BE46" s="263"/>
      <c r="BF46" s="263"/>
      <c r="BG46" s="263"/>
      <c r="BH46" s="263"/>
      <c r="BI46" s="263"/>
      <c r="BJ46" s="263"/>
      <c r="BK46" s="263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86" t="s">
        <v>55</v>
      </c>
      <c r="BX46" s="286"/>
      <c r="BY46" s="286"/>
      <c r="BZ46" s="286"/>
      <c r="CA46" s="286"/>
      <c r="CB46" s="286"/>
      <c r="CC46" s="286"/>
      <c r="CD46" s="286"/>
      <c r="CE46" s="286"/>
      <c r="CF46" s="286"/>
      <c r="CG46" s="286"/>
      <c r="CH46" s="286"/>
      <c r="CI46" s="286"/>
      <c r="CJ46" s="286"/>
      <c r="CK46" s="286"/>
      <c r="CL46" s="286"/>
      <c r="CM46" s="286"/>
      <c r="CN46" s="286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6"/>
      <c r="DB46" s="286"/>
      <c r="DC46" s="424">
        <f>EX46</f>
        <v>0</v>
      </c>
      <c r="DD46" s="424"/>
      <c r="DE46" s="424"/>
      <c r="DF46" s="424"/>
      <c r="DG46" s="424"/>
      <c r="DH46" s="424"/>
      <c r="DI46" s="424"/>
      <c r="DJ46" s="424"/>
      <c r="DK46" s="424"/>
      <c r="DL46" s="424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2"/>
      <c r="EK46" s="2"/>
      <c r="EL46" s="2"/>
      <c r="EM46" s="2"/>
      <c r="EN46" s="2"/>
      <c r="EO46" s="2"/>
      <c r="EP46" s="2"/>
      <c r="EQ46" s="2"/>
      <c r="ER46" s="2"/>
      <c r="ES46" s="64"/>
      <c r="ET46" s="64"/>
      <c r="EU46" s="64"/>
      <c r="EV46" s="64"/>
      <c r="EW46" s="64"/>
      <c r="EX46" s="400">
        <f>ROUND(EX39+EX41+EX43+EX44+EX42+EX45,2)</f>
        <v>0</v>
      </c>
      <c r="EY46" s="400"/>
      <c r="EZ46" s="400"/>
      <c r="FA46" s="400"/>
      <c r="FB46" s="400"/>
      <c r="FC46" s="400"/>
      <c r="FD46" s="400"/>
      <c r="FE46" s="400"/>
      <c r="FF46" s="400"/>
      <c r="FG46" s="400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</row>
    <row r="47" spans="2:191" ht="5.2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Z47" s="16"/>
      <c r="GA47" s="16"/>
      <c r="GB47" s="36"/>
      <c r="GC47" s="36"/>
      <c r="GD47" s="36"/>
      <c r="GE47" s="36"/>
      <c r="GF47" s="36"/>
      <c r="GG47" s="36"/>
      <c r="GH47" s="36"/>
      <c r="GI47" s="36"/>
    </row>
    <row r="48" spans="2:191" ht="13.5" customHeight="1">
      <c r="B48" s="318" t="s">
        <v>36</v>
      </c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  <c r="AI48" s="318"/>
      <c r="AJ48" s="318"/>
      <c r="AK48" s="318"/>
      <c r="AL48" s="318"/>
      <c r="AM48" s="318"/>
      <c r="AN48" s="318"/>
      <c r="AO48" s="318"/>
      <c r="AP48" s="318"/>
      <c r="AQ48" s="318"/>
      <c r="AR48" s="318"/>
      <c r="AS48" s="318"/>
      <c r="AT48" s="318"/>
      <c r="AU48" s="318"/>
      <c r="AV48" s="318"/>
      <c r="AW48" s="318"/>
      <c r="AX48" s="318"/>
      <c r="AY48" s="318"/>
      <c r="AZ48" s="318"/>
      <c r="BA48" s="318"/>
      <c r="BB48" s="318"/>
      <c r="BC48" s="318"/>
      <c r="BD48" s="318"/>
      <c r="BE48" s="318"/>
      <c r="BF48" s="318"/>
      <c r="BG48" s="318"/>
      <c r="BH48" s="318"/>
      <c r="BI48" s="318"/>
      <c r="BJ48" s="318"/>
      <c r="BK48" s="318"/>
      <c r="BL48" s="318"/>
      <c r="BM48" s="318"/>
      <c r="BN48" s="318"/>
      <c r="BO48" s="318"/>
      <c r="BP48" s="318"/>
      <c r="BQ48" s="318"/>
      <c r="BR48" s="318"/>
      <c r="BS48" s="318"/>
      <c r="BT48" s="318"/>
      <c r="BU48" s="318"/>
      <c r="BV48" s="318"/>
      <c r="BW48" s="318"/>
      <c r="BX48" s="318"/>
      <c r="BY48" s="318"/>
      <c r="BZ48" s="318"/>
      <c r="CA48" s="318"/>
      <c r="CB48" s="318"/>
      <c r="CC48" s="318"/>
      <c r="CD48" s="318"/>
      <c r="CE48" s="318"/>
      <c r="CF48" s="318"/>
      <c r="CG48" s="318"/>
      <c r="CH48" s="318"/>
      <c r="CI48" s="318"/>
      <c r="CJ48" s="318"/>
      <c r="CK48" s="318"/>
      <c r="CL48" s="318"/>
      <c r="CM48" s="318"/>
      <c r="CN48" s="318"/>
      <c r="CO48" s="318"/>
      <c r="CP48" s="318"/>
      <c r="CQ48" s="318"/>
      <c r="CR48" s="318"/>
      <c r="CS48" s="318"/>
      <c r="CT48" s="318"/>
      <c r="CU48" s="318"/>
      <c r="CV48" s="318"/>
      <c r="CW48" s="318"/>
      <c r="CX48" s="318"/>
      <c r="CY48" s="318"/>
      <c r="CZ48" s="318"/>
      <c r="DA48" s="318"/>
      <c r="DB48" s="318"/>
      <c r="DC48" s="318"/>
      <c r="DD48" s="318"/>
      <c r="DE48" s="318"/>
      <c r="DF48" s="318"/>
      <c r="DG48" s="318"/>
      <c r="DH48" s="318"/>
      <c r="DI48" s="318"/>
      <c r="DJ48" s="318"/>
      <c r="DK48" s="318"/>
      <c r="DL48" s="318"/>
      <c r="DM48" s="318"/>
      <c r="DN48" s="318"/>
      <c r="DO48" s="318"/>
      <c r="DP48" s="318"/>
      <c r="DQ48" s="318"/>
      <c r="DR48" s="318"/>
      <c r="DS48" s="318"/>
      <c r="DT48" s="318"/>
      <c r="DU48" s="318"/>
      <c r="DV48" s="318"/>
      <c r="DW48" s="318"/>
      <c r="DX48" s="318"/>
      <c r="DY48" s="318"/>
      <c r="DZ48" s="318"/>
      <c r="EA48" s="318"/>
      <c r="EB48" s="318"/>
      <c r="EC48" s="318"/>
      <c r="ED48" s="318"/>
      <c r="EE48" s="318"/>
      <c r="EF48" s="318"/>
      <c r="EG48" s="318"/>
      <c r="EH48" s="318"/>
      <c r="EI48" s="318"/>
      <c r="EJ48" s="318"/>
      <c r="EK48" s="318"/>
      <c r="EL48" s="318"/>
      <c r="EM48" s="318"/>
      <c r="EN48" s="318"/>
      <c r="EO48" s="318"/>
      <c r="EP48" s="318"/>
      <c r="EQ48" s="318"/>
      <c r="ER48" s="318"/>
      <c r="ES48" s="318"/>
      <c r="ET48" s="318"/>
      <c r="EU48" s="318"/>
      <c r="EV48" s="318"/>
      <c r="EW48" s="318"/>
      <c r="EX48" s="318"/>
      <c r="EY48" s="318"/>
      <c r="EZ48" s="318"/>
      <c r="FA48" s="318"/>
      <c r="FB48" s="318"/>
      <c r="FC48" s="318"/>
      <c r="FD48" s="318"/>
      <c r="FE48" s="318"/>
      <c r="FF48" s="318"/>
      <c r="FG48" s="318"/>
      <c r="FZ48" s="16"/>
      <c r="GA48" s="16"/>
      <c r="GB48" s="36"/>
      <c r="GC48" s="36"/>
      <c r="GD48" s="36"/>
      <c r="GE48" s="36"/>
      <c r="GF48" s="36"/>
      <c r="GG48" s="36"/>
      <c r="GH48" s="36"/>
      <c r="GI48" s="36"/>
    </row>
    <row r="49" spans="2:191" ht="12.75" customHeight="1">
      <c r="B49" s="214" t="s">
        <v>10</v>
      </c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5" t="s">
        <v>37</v>
      </c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 t="s">
        <v>58</v>
      </c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 t="s">
        <v>57</v>
      </c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4" t="s">
        <v>38</v>
      </c>
      <c r="CS49" s="214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4"/>
      <c r="DE49" s="214"/>
      <c r="DF49" s="214"/>
      <c r="DG49" s="214"/>
      <c r="DH49" s="214"/>
      <c r="DI49" s="214"/>
      <c r="DJ49" s="214"/>
      <c r="DK49" s="214"/>
      <c r="DL49" s="214"/>
      <c r="DM49" s="214"/>
      <c r="DN49" s="214"/>
      <c r="DO49" s="214"/>
      <c r="DP49" s="214"/>
      <c r="DQ49" s="214"/>
      <c r="DR49" s="214"/>
      <c r="DS49" s="214"/>
      <c r="DT49" s="214"/>
      <c r="DU49" s="214"/>
      <c r="DV49" s="214"/>
      <c r="DW49" s="214"/>
      <c r="DX49" s="214"/>
      <c r="DY49" s="214"/>
      <c r="DZ49" s="214"/>
      <c r="EA49" s="214"/>
      <c r="EB49" s="214"/>
      <c r="EC49" s="214"/>
      <c r="ED49" s="214"/>
      <c r="EE49" s="214"/>
      <c r="EF49" s="214"/>
      <c r="EG49" s="214"/>
      <c r="EH49" s="214"/>
      <c r="EI49" s="214"/>
      <c r="EJ49" s="214"/>
      <c r="EK49" s="214"/>
      <c r="EL49" s="214"/>
      <c r="EM49" s="214"/>
      <c r="EN49" s="214"/>
      <c r="EO49" s="214"/>
      <c r="EP49" s="214"/>
      <c r="EQ49" s="214"/>
      <c r="ER49" s="214" t="s">
        <v>39</v>
      </c>
      <c r="ES49" s="214"/>
      <c r="ET49" s="214"/>
      <c r="EU49" s="214"/>
      <c r="EV49" s="214"/>
      <c r="EW49" s="214"/>
      <c r="EX49" s="214"/>
      <c r="EY49" s="214"/>
      <c r="EZ49" s="214"/>
      <c r="FA49" s="214"/>
      <c r="FB49" s="214"/>
      <c r="FC49" s="214"/>
      <c r="FD49" s="214"/>
      <c r="FE49" s="214"/>
      <c r="FF49" s="214"/>
      <c r="FG49" s="214"/>
      <c r="GB49" s="36"/>
      <c r="GC49" s="36"/>
      <c r="GD49" s="36"/>
      <c r="GE49" s="36"/>
      <c r="GF49" s="36"/>
      <c r="GG49" s="36"/>
      <c r="GH49" s="36"/>
      <c r="GI49" s="36"/>
    </row>
    <row r="50" spans="2:240" ht="12.75" customHeight="1"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 t="s">
        <v>40</v>
      </c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5" t="s">
        <v>41</v>
      </c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5" t="s">
        <v>56</v>
      </c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 t="s">
        <v>59</v>
      </c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4"/>
      <c r="CS50" s="214"/>
      <c r="CT50" s="214"/>
      <c r="CU50" s="214"/>
      <c r="CV50" s="214"/>
      <c r="CW50" s="214"/>
      <c r="CX50" s="214"/>
      <c r="CY50" s="214"/>
      <c r="CZ50" s="214"/>
      <c r="DA50" s="214"/>
      <c r="DB50" s="214"/>
      <c r="DC50" s="214"/>
      <c r="DD50" s="214"/>
      <c r="DE50" s="214"/>
      <c r="DF50" s="214"/>
      <c r="DG50" s="214"/>
      <c r="DH50" s="214"/>
      <c r="DI50" s="214"/>
      <c r="DJ50" s="214"/>
      <c r="DK50" s="214"/>
      <c r="DL50" s="214"/>
      <c r="DM50" s="214"/>
      <c r="DN50" s="214"/>
      <c r="DO50" s="214"/>
      <c r="DP50" s="214"/>
      <c r="DQ50" s="214"/>
      <c r="DR50" s="214"/>
      <c r="DS50" s="214"/>
      <c r="DT50" s="214"/>
      <c r="DU50" s="214"/>
      <c r="DV50" s="214"/>
      <c r="DW50" s="214"/>
      <c r="DX50" s="214"/>
      <c r="DY50" s="214"/>
      <c r="DZ50" s="214"/>
      <c r="EA50" s="214"/>
      <c r="EB50" s="214"/>
      <c r="EC50" s="214"/>
      <c r="ED50" s="214"/>
      <c r="EE50" s="214"/>
      <c r="EF50" s="214"/>
      <c r="EG50" s="214"/>
      <c r="EH50" s="214"/>
      <c r="EI50" s="214"/>
      <c r="EJ50" s="214"/>
      <c r="EK50" s="214"/>
      <c r="EL50" s="214"/>
      <c r="EM50" s="214"/>
      <c r="EN50" s="214"/>
      <c r="EO50" s="214"/>
      <c r="EP50" s="214"/>
      <c r="EQ50" s="214"/>
      <c r="ER50" s="214"/>
      <c r="ES50" s="214"/>
      <c r="ET50" s="214"/>
      <c r="EU50" s="214"/>
      <c r="EV50" s="214"/>
      <c r="EW50" s="214"/>
      <c r="EX50" s="214"/>
      <c r="EY50" s="214"/>
      <c r="EZ50" s="214"/>
      <c r="FA50" s="214"/>
      <c r="FB50" s="214"/>
      <c r="FC50" s="214"/>
      <c r="FD50" s="214"/>
      <c r="FE50" s="214"/>
      <c r="FF50" s="214"/>
      <c r="FG50" s="214"/>
      <c r="GB50" s="36"/>
      <c r="GC50" s="36"/>
      <c r="GD50" s="36"/>
      <c r="GE50" s="36"/>
      <c r="GF50" s="36"/>
      <c r="GG50" s="36"/>
      <c r="GH50" s="36"/>
      <c r="GI50" s="36"/>
      <c r="GT50" s="14"/>
      <c r="GU50" s="14"/>
      <c r="GV50" s="14"/>
      <c r="GW50" s="14"/>
      <c r="GX50" s="14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285"/>
      <c r="HJ50" s="285"/>
      <c r="HK50" s="285"/>
      <c r="HL50" s="285"/>
      <c r="HM50" s="285"/>
      <c r="HN50" s="285"/>
      <c r="HO50" s="285"/>
      <c r="HP50" s="285"/>
      <c r="HQ50" s="285"/>
      <c r="HR50" s="285"/>
      <c r="HS50" s="285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</row>
    <row r="51" spans="2:240" ht="11.25" customHeight="1">
      <c r="B51" s="214">
        <v>21</v>
      </c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>
        <v>22</v>
      </c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5">
        <v>23</v>
      </c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>
        <v>24</v>
      </c>
      <c r="BK51" s="215"/>
      <c r="BL51" s="215"/>
      <c r="BM51" s="215"/>
      <c r="BN51" s="215"/>
      <c r="BO51" s="215"/>
      <c r="BP51" s="215"/>
      <c r="BQ51" s="215"/>
      <c r="BR51" s="215"/>
      <c r="BS51" s="215"/>
      <c r="BT51" s="215"/>
      <c r="BU51" s="215"/>
      <c r="BV51" s="215">
        <v>25</v>
      </c>
      <c r="BW51" s="215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>
        <v>26</v>
      </c>
      <c r="CH51" s="215"/>
      <c r="CI51" s="215"/>
      <c r="CJ51" s="215"/>
      <c r="CK51" s="215"/>
      <c r="CL51" s="215"/>
      <c r="CM51" s="215"/>
      <c r="CN51" s="215"/>
      <c r="CO51" s="215"/>
      <c r="CP51" s="215"/>
      <c r="CQ51" s="215"/>
      <c r="CR51" s="214">
        <v>27</v>
      </c>
      <c r="CS51" s="214"/>
      <c r="CT51" s="214"/>
      <c r="CU51" s="214"/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4"/>
      <c r="DT51" s="214"/>
      <c r="DU51" s="214"/>
      <c r="DV51" s="214"/>
      <c r="DW51" s="214"/>
      <c r="DX51" s="214"/>
      <c r="DY51" s="214"/>
      <c r="DZ51" s="214"/>
      <c r="EA51" s="214"/>
      <c r="EB51" s="214"/>
      <c r="EC51" s="214"/>
      <c r="ED51" s="214"/>
      <c r="EE51" s="214"/>
      <c r="EF51" s="214"/>
      <c r="EG51" s="214"/>
      <c r="EH51" s="214"/>
      <c r="EI51" s="214"/>
      <c r="EJ51" s="214"/>
      <c r="EK51" s="214"/>
      <c r="EL51" s="214"/>
      <c r="EM51" s="214"/>
      <c r="EN51" s="214"/>
      <c r="EO51" s="214"/>
      <c r="EP51" s="214"/>
      <c r="EQ51" s="214"/>
      <c r="ER51" s="214">
        <v>28</v>
      </c>
      <c r="ES51" s="214"/>
      <c r="ET51" s="214"/>
      <c r="EU51" s="214"/>
      <c r="EV51" s="214"/>
      <c r="EW51" s="214"/>
      <c r="EX51" s="214"/>
      <c r="EY51" s="214"/>
      <c r="EZ51" s="214"/>
      <c r="FA51" s="214"/>
      <c r="FB51" s="214"/>
      <c r="FC51" s="214"/>
      <c r="FD51" s="214"/>
      <c r="FE51" s="214"/>
      <c r="FF51" s="214"/>
      <c r="FG51" s="214"/>
      <c r="GB51" s="36"/>
      <c r="GC51" s="36"/>
      <c r="GD51" s="36"/>
      <c r="GE51" s="36"/>
      <c r="GF51" s="36"/>
      <c r="GG51" s="36"/>
      <c r="GH51" s="36"/>
      <c r="GI51" s="36"/>
      <c r="GT51" s="14"/>
      <c r="GU51" s="14"/>
      <c r="GV51" s="14"/>
      <c r="GW51" s="14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285"/>
      <c r="HJ51" s="285"/>
      <c r="HK51" s="285"/>
      <c r="HL51" s="285"/>
      <c r="HM51" s="285"/>
      <c r="HN51" s="285"/>
      <c r="HO51" s="285"/>
      <c r="HP51" s="285"/>
      <c r="HQ51" s="285"/>
      <c r="HR51" s="285"/>
      <c r="HS51" s="285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</row>
    <row r="52" spans="2:191" ht="12.75" customHeight="1">
      <c r="B52" s="183">
        <f aca="true" t="shared" si="23" ref="B52:B64">IF(B21="","",B21)</f>
      </c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245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5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77">
        <f aca="true" t="shared" si="24" ref="BJ52:BJ64">AR21</f>
        <v>0</v>
      </c>
      <c r="BK52" s="277"/>
      <c r="BL52" s="277"/>
      <c r="BM52" s="277"/>
      <c r="BN52" s="277"/>
      <c r="BO52" s="277"/>
      <c r="BP52" s="277"/>
      <c r="BQ52" s="277"/>
      <c r="BR52" s="277"/>
      <c r="BS52" s="277"/>
      <c r="BT52" s="277"/>
      <c r="BU52" s="277"/>
      <c r="BV52" s="277">
        <f>BJ52-CG52</f>
        <v>0</v>
      </c>
      <c r="BW52" s="277"/>
      <c r="BX52" s="277"/>
      <c r="BY52" s="277"/>
      <c r="BZ52" s="277"/>
      <c r="CA52" s="277"/>
      <c r="CB52" s="277"/>
      <c r="CC52" s="277"/>
      <c r="CD52" s="277"/>
      <c r="CE52" s="277"/>
      <c r="CF52" s="277"/>
      <c r="CG52" s="317">
        <v>0</v>
      </c>
      <c r="CH52" s="317"/>
      <c r="CI52" s="317"/>
      <c r="CJ52" s="317"/>
      <c r="CK52" s="317"/>
      <c r="CL52" s="317"/>
      <c r="CM52" s="317"/>
      <c r="CN52" s="317"/>
      <c r="CO52" s="317"/>
      <c r="CP52" s="317"/>
      <c r="CQ52" s="317"/>
      <c r="CR52" s="245"/>
      <c r="CS52" s="246"/>
      <c r="CT52" s="246"/>
      <c r="CU52" s="246"/>
      <c r="CV52" s="246"/>
      <c r="CW52" s="246"/>
      <c r="CX52" s="246"/>
      <c r="CY52" s="246"/>
      <c r="CZ52" s="246"/>
      <c r="DA52" s="246"/>
      <c r="DB52" s="246"/>
      <c r="DC52" s="246"/>
      <c r="DD52" s="246"/>
      <c r="DE52" s="246"/>
      <c r="DF52" s="246"/>
      <c r="DG52" s="246"/>
      <c r="DH52" s="246"/>
      <c r="DI52" s="246"/>
      <c r="DJ52" s="246"/>
      <c r="DK52" s="246"/>
      <c r="DL52" s="246"/>
      <c r="DM52" s="246"/>
      <c r="DN52" s="246"/>
      <c r="DO52" s="246"/>
      <c r="DP52" s="246"/>
      <c r="DQ52" s="246"/>
      <c r="DR52" s="246"/>
      <c r="DS52" s="246"/>
      <c r="DT52" s="246"/>
      <c r="DU52" s="246"/>
      <c r="DV52" s="246"/>
      <c r="DW52" s="246"/>
      <c r="DX52" s="246"/>
      <c r="DY52" s="246"/>
      <c r="DZ52" s="246"/>
      <c r="EA52" s="246"/>
      <c r="EB52" s="246"/>
      <c r="EC52" s="246"/>
      <c r="ED52" s="246"/>
      <c r="EE52" s="246"/>
      <c r="EF52" s="246"/>
      <c r="EG52" s="246"/>
      <c r="EH52" s="246"/>
      <c r="EI52" s="246"/>
      <c r="EJ52" s="246"/>
      <c r="EK52" s="246"/>
      <c r="EL52" s="246"/>
      <c r="EM52" s="246"/>
      <c r="EN52" s="246"/>
      <c r="EO52" s="246"/>
      <c r="EP52" s="246"/>
      <c r="EQ52" s="246"/>
      <c r="ER52" s="246"/>
      <c r="ES52" s="246"/>
      <c r="ET52" s="246"/>
      <c r="EU52" s="246"/>
      <c r="EV52" s="246"/>
      <c r="EW52" s="246"/>
      <c r="EX52" s="246"/>
      <c r="EY52" s="246"/>
      <c r="EZ52" s="246"/>
      <c r="FA52" s="246"/>
      <c r="FB52" s="246"/>
      <c r="FC52" s="246"/>
      <c r="FD52" s="246"/>
      <c r="FE52" s="246"/>
      <c r="FF52" s="246"/>
      <c r="FG52" s="246"/>
      <c r="FI52" s="78"/>
      <c r="GB52" s="36"/>
      <c r="GC52" s="36"/>
      <c r="GD52" s="36"/>
      <c r="GE52" s="36"/>
      <c r="GF52" s="36"/>
      <c r="GG52" s="36"/>
      <c r="GH52" s="36"/>
      <c r="GI52" s="36"/>
    </row>
    <row r="53" spans="2:191" ht="12.75" customHeight="1">
      <c r="B53" s="183">
        <f t="shared" si="23"/>
      </c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245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5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189">
        <f t="shared" si="24"/>
        <v>0</v>
      </c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>
        <f aca="true" t="shared" si="25" ref="BV53:BV59">BJ53-CG53</f>
        <v>0</v>
      </c>
      <c r="BW53" s="189"/>
      <c r="BX53" s="189"/>
      <c r="BY53" s="189"/>
      <c r="BZ53" s="189"/>
      <c r="CA53" s="189"/>
      <c r="CB53" s="189"/>
      <c r="CC53" s="189"/>
      <c r="CD53" s="189"/>
      <c r="CE53" s="189"/>
      <c r="CF53" s="189"/>
      <c r="CG53" s="190">
        <v>0</v>
      </c>
      <c r="CH53" s="190"/>
      <c r="CI53" s="190"/>
      <c r="CJ53" s="190"/>
      <c r="CK53" s="190"/>
      <c r="CL53" s="190"/>
      <c r="CM53" s="190"/>
      <c r="CN53" s="190"/>
      <c r="CO53" s="190"/>
      <c r="CP53" s="190"/>
      <c r="CQ53" s="190"/>
      <c r="CR53" s="245"/>
      <c r="CS53" s="246"/>
      <c r="CT53" s="246"/>
      <c r="CU53" s="246"/>
      <c r="CV53" s="246"/>
      <c r="CW53" s="246"/>
      <c r="CX53" s="246"/>
      <c r="CY53" s="246"/>
      <c r="CZ53" s="246"/>
      <c r="DA53" s="246"/>
      <c r="DB53" s="246"/>
      <c r="DC53" s="246"/>
      <c r="DD53" s="246"/>
      <c r="DE53" s="246"/>
      <c r="DF53" s="246"/>
      <c r="DG53" s="246"/>
      <c r="DH53" s="246"/>
      <c r="DI53" s="246"/>
      <c r="DJ53" s="246"/>
      <c r="DK53" s="246"/>
      <c r="DL53" s="246"/>
      <c r="DM53" s="246"/>
      <c r="DN53" s="246"/>
      <c r="DO53" s="246"/>
      <c r="DP53" s="246"/>
      <c r="DQ53" s="246"/>
      <c r="DR53" s="246"/>
      <c r="DS53" s="246"/>
      <c r="DT53" s="246"/>
      <c r="DU53" s="246"/>
      <c r="DV53" s="246"/>
      <c r="DW53" s="246"/>
      <c r="DX53" s="246"/>
      <c r="DY53" s="246"/>
      <c r="DZ53" s="246"/>
      <c r="EA53" s="246"/>
      <c r="EB53" s="246"/>
      <c r="EC53" s="246"/>
      <c r="ED53" s="246"/>
      <c r="EE53" s="246"/>
      <c r="EF53" s="246"/>
      <c r="EG53" s="246"/>
      <c r="EH53" s="246"/>
      <c r="EI53" s="246"/>
      <c r="EJ53" s="246"/>
      <c r="EK53" s="246"/>
      <c r="EL53" s="246"/>
      <c r="EM53" s="246"/>
      <c r="EN53" s="246"/>
      <c r="EO53" s="246"/>
      <c r="EP53" s="246"/>
      <c r="EQ53" s="246"/>
      <c r="ER53" s="246"/>
      <c r="ES53" s="246"/>
      <c r="ET53" s="246"/>
      <c r="EU53" s="246"/>
      <c r="EV53" s="246"/>
      <c r="EW53" s="246"/>
      <c r="EX53" s="246"/>
      <c r="EY53" s="246"/>
      <c r="EZ53" s="246"/>
      <c r="FA53" s="246"/>
      <c r="FB53" s="246"/>
      <c r="FC53" s="246"/>
      <c r="FD53" s="246"/>
      <c r="FE53" s="246"/>
      <c r="FF53" s="246"/>
      <c r="FG53" s="246"/>
      <c r="FI53" s="36"/>
      <c r="GB53" s="36"/>
      <c r="GC53" s="36"/>
      <c r="GD53" s="36"/>
      <c r="GE53" s="36"/>
      <c r="GF53" s="36"/>
      <c r="GG53" s="36"/>
      <c r="GH53" s="36"/>
      <c r="GI53" s="36"/>
    </row>
    <row r="54" spans="2:191" ht="12.75" customHeight="1">
      <c r="B54" s="183">
        <f t="shared" si="23"/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245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5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189">
        <f t="shared" si="24"/>
        <v>0</v>
      </c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>
        <f t="shared" si="25"/>
        <v>0</v>
      </c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90">
        <v>0</v>
      </c>
      <c r="CH54" s="190"/>
      <c r="CI54" s="190"/>
      <c r="CJ54" s="190"/>
      <c r="CK54" s="190"/>
      <c r="CL54" s="190"/>
      <c r="CM54" s="190"/>
      <c r="CN54" s="190"/>
      <c r="CO54" s="190"/>
      <c r="CP54" s="190"/>
      <c r="CQ54" s="190"/>
      <c r="CR54" s="245"/>
      <c r="CS54" s="246"/>
      <c r="CT54" s="246"/>
      <c r="CU54" s="246"/>
      <c r="CV54" s="246"/>
      <c r="CW54" s="246"/>
      <c r="CX54" s="246"/>
      <c r="CY54" s="246"/>
      <c r="CZ54" s="246"/>
      <c r="DA54" s="246"/>
      <c r="DB54" s="246"/>
      <c r="DC54" s="246"/>
      <c r="DD54" s="246"/>
      <c r="DE54" s="246"/>
      <c r="DF54" s="246"/>
      <c r="DG54" s="246"/>
      <c r="DH54" s="246"/>
      <c r="DI54" s="246"/>
      <c r="DJ54" s="246"/>
      <c r="DK54" s="246"/>
      <c r="DL54" s="246"/>
      <c r="DM54" s="246"/>
      <c r="DN54" s="246"/>
      <c r="DO54" s="246"/>
      <c r="DP54" s="246"/>
      <c r="DQ54" s="246"/>
      <c r="DR54" s="246"/>
      <c r="DS54" s="246"/>
      <c r="DT54" s="246"/>
      <c r="DU54" s="246"/>
      <c r="DV54" s="246"/>
      <c r="DW54" s="246"/>
      <c r="DX54" s="246"/>
      <c r="DY54" s="246"/>
      <c r="DZ54" s="246"/>
      <c r="EA54" s="246"/>
      <c r="EB54" s="246"/>
      <c r="EC54" s="246"/>
      <c r="ED54" s="246"/>
      <c r="EE54" s="246"/>
      <c r="EF54" s="246"/>
      <c r="EG54" s="246"/>
      <c r="EH54" s="246"/>
      <c r="EI54" s="246"/>
      <c r="EJ54" s="246"/>
      <c r="EK54" s="246"/>
      <c r="EL54" s="246"/>
      <c r="EM54" s="246"/>
      <c r="EN54" s="246"/>
      <c r="EO54" s="246"/>
      <c r="EP54" s="246"/>
      <c r="EQ54" s="246"/>
      <c r="ER54" s="246"/>
      <c r="ES54" s="246"/>
      <c r="ET54" s="246"/>
      <c r="EU54" s="246"/>
      <c r="EV54" s="246"/>
      <c r="EW54" s="246"/>
      <c r="EX54" s="246"/>
      <c r="EY54" s="246"/>
      <c r="EZ54" s="246"/>
      <c r="FA54" s="246"/>
      <c r="FB54" s="246"/>
      <c r="FC54" s="246"/>
      <c r="FD54" s="246"/>
      <c r="FE54" s="246"/>
      <c r="FF54" s="246"/>
      <c r="FG54" s="246"/>
      <c r="GB54" s="36"/>
      <c r="GC54" s="36"/>
      <c r="GD54" s="36"/>
      <c r="GE54" s="36"/>
      <c r="GF54" s="36"/>
      <c r="GG54" s="36"/>
      <c r="GH54" s="36"/>
      <c r="GI54" s="36"/>
    </row>
    <row r="55" spans="2:191" ht="12.75" customHeight="1">
      <c r="B55" s="183">
        <f t="shared" si="23"/>
      </c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45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5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/>
      <c r="BH55" s="246"/>
      <c r="BI55" s="246"/>
      <c r="BJ55" s="189">
        <f t="shared" si="24"/>
        <v>0</v>
      </c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>
        <f t="shared" si="25"/>
        <v>0</v>
      </c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90">
        <v>0</v>
      </c>
      <c r="CH55" s="190"/>
      <c r="CI55" s="190"/>
      <c r="CJ55" s="190"/>
      <c r="CK55" s="190"/>
      <c r="CL55" s="190"/>
      <c r="CM55" s="190"/>
      <c r="CN55" s="190"/>
      <c r="CO55" s="190"/>
      <c r="CP55" s="190"/>
      <c r="CQ55" s="190"/>
      <c r="CR55" s="245"/>
      <c r="CS55" s="246"/>
      <c r="CT55" s="246"/>
      <c r="CU55" s="246"/>
      <c r="CV55" s="246"/>
      <c r="CW55" s="246"/>
      <c r="CX55" s="246"/>
      <c r="CY55" s="246"/>
      <c r="CZ55" s="246"/>
      <c r="DA55" s="246"/>
      <c r="DB55" s="246"/>
      <c r="DC55" s="246"/>
      <c r="DD55" s="246"/>
      <c r="DE55" s="246"/>
      <c r="DF55" s="246"/>
      <c r="DG55" s="246"/>
      <c r="DH55" s="246"/>
      <c r="DI55" s="246"/>
      <c r="DJ55" s="246"/>
      <c r="DK55" s="246"/>
      <c r="DL55" s="246"/>
      <c r="DM55" s="246"/>
      <c r="DN55" s="246"/>
      <c r="DO55" s="246"/>
      <c r="DP55" s="246"/>
      <c r="DQ55" s="246"/>
      <c r="DR55" s="246"/>
      <c r="DS55" s="246"/>
      <c r="DT55" s="246"/>
      <c r="DU55" s="246"/>
      <c r="DV55" s="246"/>
      <c r="DW55" s="246"/>
      <c r="DX55" s="246"/>
      <c r="DY55" s="246"/>
      <c r="DZ55" s="246"/>
      <c r="EA55" s="246"/>
      <c r="EB55" s="246"/>
      <c r="EC55" s="246"/>
      <c r="ED55" s="246"/>
      <c r="EE55" s="246"/>
      <c r="EF55" s="246"/>
      <c r="EG55" s="246"/>
      <c r="EH55" s="246"/>
      <c r="EI55" s="246"/>
      <c r="EJ55" s="246"/>
      <c r="EK55" s="246"/>
      <c r="EL55" s="246"/>
      <c r="EM55" s="246"/>
      <c r="EN55" s="246"/>
      <c r="EO55" s="246"/>
      <c r="EP55" s="246"/>
      <c r="EQ55" s="246"/>
      <c r="ER55" s="246"/>
      <c r="ES55" s="246"/>
      <c r="ET55" s="246"/>
      <c r="EU55" s="246"/>
      <c r="EV55" s="246"/>
      <c r="EW55" s="246"/>
      <c r="EX55" s="246"/>
      <c r="EY55" s="246"/>
      <c r="EZ55" s="246"/>
      <c r="FA55" s="246"/>
      <c r="FB55" s="246"/>
      <c r="FC55" s="246"/>
      <c r="FD55" s="246"/>
      <c r="FE55" s="246"/>
      <c r="FF55" s="246"/>
      <c r="FG55" s="246"/>
      <c r="GB55" s="36"/>
      <c r="GC55" s="36"/>
      <c r="GD55" s="36"/>
      <c r="GE55" s="36"/>
      <c r="GF55" s="36"/>
      <c r="GG55" s="36"/>
      <c r="GH55" s="36"/>
      <c r="GI55" s="36"/>
    </row>
    <row r="56" spans="2:191" ht="12.75" customHeight="1">
      <c r="B56" s="183">
        <f t="shared" si="23"/>
      </c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245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5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I56" s="246"/>
      <c r="BJ56" s="189">
        <f t="shared" si="24"/>
        <v>0</v>
      </c>
      <c r="BK56" s="189"/>
      <c r="BL56" s="189"/>
      <c r="BM56" s="189"/>
      <c r="BN56" s="189"/>
      <c r="BO56" s="189"/>
      <c r="BP56" s="189"/>
      <c r="BQ56" s="189"/>
      <c r="BR56" s="189"/>
      <c r="BS56" s="189"/>
      <c r="BT56" s="189"/>
      <c r="BU56" s="189"/>
      <c r="BV56" s="189">
        <f t="shared" si="25"/>
        <v>0</v>
      </c>
      <c r="BW56" s="189"/>
      <c r="BX56" s="189"/>
      <c r="BY56" s="189"/>
      <c r="BZ56" s="189"/>
      <c r="CA56" s="189"/>
      <c r="CB56" s="189"/>
      <c r="CC56" s="189"/>
      <c r="CD56" s="189"/>
      <c r="CE56" s="189"/>
      <c r="CF56" s="189"/>
      <c r="CG56" s="190">
        <v>0</v>
      </c>
      <c r="CH56" s="190"/>
      <c r="CI56" s="190"/>
      <c r="CJ56" s="190"/>
      <c r="CK56" s="190"/>
      <c r="CL56" s="190"/>
      <c r="CM56" s="190"/>
      <c r="CN56" s="190"/>
      <c r="CO56" s="190"/>
      <c r="CP56" s="190"/>
      <c r="CQ56" s="190"/>
      <c r="CR56" s="245"/>
      <c r="CS56" s="246"/>
      <c r="CT56" s="246"/>
      <c r="CU56" s="246"/>
      <c r="CV56" s="246"/>
      <c r="CW56" s="246"/>
      <c r="CX56" s="246"/>
      <c r="CY56" s="246"/>
      <c r="CZ56" s="246"/>
      <c r="DA56" s="246"/>
      <c r="DB56" s="246"/>
      <c r="DC56" s="246"/>
      <c r="DD56" s="246"/>
      <c r="DE56" s="246"/>
      <c r="DF56" s="246"/>
      <c r="DG56" s="246"/>
      <c r="DH56" s="246"/>
      <c r="DI56" s="246"/>
      <c r="DJ56" s="246"/>
      <c r="DK56" s="246"/>
      <c r="DL56" s="246"/>
      <c r="DM56" s="246"/>
      <c r="DN56" s="246"/>
      <c r="DO56" s="246"/>
      <c r="DP56" s="246"/>
      <c r="DQ56" s="246"/>
      <c r="DR56" s="246"/>
      <c r="DS56" s="246"/>
      <c r="DT56" s="246"/>
      <c r="DU56" s="246"/>
      <c r="DV56" s="246"/>
      <c r="DW56" s="246"/>
      <c r="DX56" s="246"/>
      <c r="DY56" s="246"/>
      <c r="DZ56" s="246"/>
      <c r="EA56" s="246"/>
      <c r="EB56" s="246"/>
      <c r="EC56" s="246"/>
      <c r="ED56" s="246"/>
      <c r="EE56" s="246"/>
      <c r="EF56" s="246"/>
      <c r="EG56" s="246"/>
      <c r="EH56" s="246"/>
      <c r="EI56" s="246"/>
      <c r="EJ56" s="246"/>
      <c r="EK56" s="246"/>
      <c r="EL56" s="246"/>
      <c r="EM56" s="246"/>
      <c r="EN56" s="246"/>
      <c r="EO56" s="246"/>
      <c r="EP56" s="246"/>
      <c r="EQ56" s="246"/>
      <c r="ER56" s="246"/>
      <c r="ES56" s="246"/>
      <c r="ET56" s="246"/>
      <c r="EU56" s="246"/>
      <c r="EV56" s="246"/>
      <c r="EW56" s="246"/>
      <c r="EX56" s="246"/>
      <c r="EY56" s="246"/>
      <c r="EZ56" s="246"/>
      <c r="FA56" s="246"/>
      <c r="FB56" s="246"/>
      <c r="FC56" s="246"/>
      <c r="FD56" s="246"/>
      <c r="FE56" s="246"/>
      <c r="FF56" s="246"/>
      <c r="FG56" s="246"/>
      <c r="GB56" s="36"/>
      <c r="GC56" s="36"/>
      <c r="GD56" s="36"/>
      <c r="GE56" s="36"/>
      <c r="GF56" s="36"/>
      <c r="GG56" s="36"/>
      <c r="GH56" s="36"/>
      <c r="GI56" s="36"/>
    </row>
    <row r="57" spans="2:191" ht="12.75" customHeight="1">
      <c r="B57" s="183">
        <f t="shared" si="23"/>
      </c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245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5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  <c r="BB57" s="246"/>
      <c r="BC57" s="246"/>
      <c r="BD57" s="246"/>
      <c r="BE57" s="246"/>
      <c r="BF57" s="246"/>
      <c r="BG57" s="246"/>
      <c r="BH57" s="246"/>
      <c r="BI57" s="246"/>
      <c r="BJ57" s="189">
        <f t="shared" si="24"/>
        <v>0</v>
      </c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>
        <f t="shared" si="25"/>
        <v>0</v>
      </c>
      <c r="BW57" s="189"/>
      <c r="BX57" s="189"/>
      <c r="BY57" s="189"/>
      <c r="BZ57" s="189"/>
      <c r="CA57" s="189"/>
      <c r="CB57" s="189"/>
      <c r="CC57" s="189"/>
      <c r="CD57" s="189"/>
      <c r="CE57" s="189"/>
      <c r="CF57" s="189"/>
      <c r="CG57" s="190">
        <v>0</v>
      </c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245"/>
      <c r="CS57" s="246"/>
      <c r="CT57" s="246"/>
      <c r="CU57" s="246"/>
      <c r="CV57" s="246"/>
      <c r="CW57" s="246"/>
      <c r="CX57" s="246"/>
      <c r="CY57" s="246"/>
      <c r="CZ57" s="246"/>
      <c r="DA57" s="246"/>
      <c r="DB57" s="246"/>
      <c r="DC57" s="246"/>
      <c r="DD57" s="246"/>
      <c r="DE57" s="246"/>
      <c r="DF57" s="246"/>
      <c r="DG57" s="246"/>
      <c r="DH57" s="246"/>
      <c r="DI57" s="246"/>
      <c r="DJ57" s="246"/>
      <c r="DK57" s="246"/>
      <c r="DL57" s="246"/>
      <c r="DM57" s="246"/>
      <c r="DN57" s="246"/>
      <c r="DO57" s="246"/>
      <c r="DP57" s="246"/>
      <c r="DQ57" s="246"/>
      <c r="DR57" s="246"/>
      <c r="DS57" s="246"/>
      <c r="DT57" s="246"/>
      <c r="DU57" s="246"/>
      <c r="DV57" s="246"/>
      <c r="DW57" s="246"/>
      <c r="DX57" s="246"/>
      <c r="DY57" s="246"/>
      <c r="DZ57" s="246"/>
      <c r="EA57" s="246"/>
      <c r="EB57" s="246"/>
      <c r="EC57" s="246"/>
      <c r="ED57" s="246"/>
      <c r="EE57" s="246"/>
      <c r="EF57" s="246"/>
      <c r="EG57" s="246"/>
      <c r="EH57" s="246"/>
      <c r="EI57" s="246"/>
      <c r="EJ57" s="246"/>
      <c r="EK57" s="246"/>
      <c r="EL57" s="246"/>
      <c r="EM57" s="246"/>
      <c r="EN57" s="246"/>
      <c r="EO57" s="246"/>
      <c r="EP57" s="246"/>
      <c r="EQ57" s="246"/>
      <c r="ER57" s="246"/>
      <c r="ES57" s="246"/>
      <c r="ET57" s="246"/>
      <c r="EU57" s="246"/>
      <c r="EV57" s="246"/>
      <c r="EW57" s="246"/>
      <c r="EX57" s="246"/>
      <c r="EY57" s="246"/>
      <c r="EZ57" s="246"/>
      <c r="FA57" s="246"/>
      <c r="FB57" s="246"/>
      <c r="FC57" s="246"/>
      <c r="FD57" s="246"/>
      <c r="FE57" s="246"/>
      <c r="FF57" s="246"/>
      <c r="FG57" s="246"/>
      <c r="GB57" s="36"/>
      <c r="GC57" s="36"/>
      <c r="GD57" s="36"/>
      <c r="GE57" s="36"/>
      <c r="GF57" s="36"/>
      <c r="GG57" s="36"/>
      <c r="GH57" s="36"/>
      <c r="GI57" s="36"/>
    </row>
    <row r="58" spans="2:191" ht="12.75" customHeight="1">
      <c r="B58" s="183">
        <f t="shared" si="23"/>
      </c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245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5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246"/>
      <c r="BG58" s="246"/>
      <c r="BH58" s="246"/>
      <c r="BI58" s="246"/>
      <c r="BJ58" s="189">
        <f t="shared" si="24"/>
        <v>0</v>
      </c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>
        <f t="shared" si="25"/>
        <v>0</v>
      </c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90">
        <v>0</v>
      </c>
      <c r="CH58" s="190"/>
      <c r="CI58" s="190"/>
      <c r="CJ58" s="190"/>
      <c r="CK58" s="190"/>
      <c r="CL58" s="190"/>
      <c r="CM58" s="190"/>
      <c r="CN58" s="190"/>
      <c r="CO58" s="190"/>
      <c r="CP58" s="190"/>
      <c r="CQ58" s="190"/>
      <c r="CR58" s="245"/>
      <c r="CS58" s="246"/>
      <c r="CT58" s="246"/>
      <c r="CU58" s="246"/>
      <c r="CV58" s="246"/>
      <c r="CW58" s="246"/>
      <c r="CX58" s="246"/>
      <c r="CY58" s="246"/>
      <c r="CZ58" s="246"/>
      <c r="DA58" s="246"/>
      <c r="DB58" s="246"/>
      <c r="DC58" s="246"/>
      <c r="DD58" s="246"/>
      <c r="DE58" s="246"/>
      <c r="DF58" s="246"/>
      <c r="DG58" s="246"/>
      <c r="DH58" s="246"/>
      <c r="DI58" s="246"/>
      <c r="DJ58" s="246"/>
      <c r="DK58" s="246"/>
      <c r="DL58" s="246"/>
      <c r="DM58" s="246"/>
      <c r="DN58" s="246"/>
      <c r="DO58" s="246"/>
      <c r="DP58" s="246"/>
      <c r="DQ58" s="246"/>
      <c r="DR58" s="246"/>
      <c r="DS58" s="246"/>
      <c r="DT58" s="246"/>
      <c r="DU58" s="246"/>
      <c r="DV58" s="246"/>
      <c r="DW58" s="246"/>
      <c r="DX58" s="246"/>
      <c r="DY58" s="246"/>
      <c r="DZ58" s="246"/>
      <c r="EA58" s="246"/>
      <c r="EB58" s="246"/>
      <c r="EC58" s="246"/>
      <c r="ED58" s="246"/>
      <c r="EE58" s="246"/>
      <c r="EF58" s="246"/>
      <c r="EG58" s="246"/>
      <c r="EH58" s="246"/>
      <c r="EI58" s="246"/>
      <c r="EJ58" s="246"/>
      <c r="EK58" s="246"/>
      <c r="EL58" s="246"/>
      <c r="EM58" s="246"/>
      <c r="EN58" s="246"/>
      <c r="EO58" s="246"/>
      <c r="EP58" s="246"/>
      <c r="EQ58" s="246"/>
      <c r="ER58" s="246"/>
      <c r="ES58" s="246"/>
      <c r="ET58" s="246"/>
      <c r="EU58" s="246"/>
      <c r="EV58" s="246"/>
      <c r="EW58" s="246"/>
      <c r="EX58" s="246"/>
      <c r="EY58" s="246"/>
      <c r="EZ58" s="246"/>
      <c r="FA58" s="246"/>
      <c r="FB58" s="246"/>
      <c r="FC58" s="246"/>
      <c r="FD58" s="246"/>
      <c r="FE58" s="246"/>
      <c r="FF58" s="246"/>
      <c r="FG58" s="246"/>
      <c r="GB58" s="36"/>
      <c r="GC58" s="36"/>
      <c r="GD58" s="36"/>
      <c r="GE58" s="36"/>
      <c r="GF58" s="36"/>
      <c r="GG58" s="36"/>
      <c r="GH58" s="36"/>
      <c r="GI58" s="36"/>
    </row>
    <row r="59" spans="2:191" ht="12.75" customHeight="1">
      <c r="B59" s="183">
        <f t="shared" si="23"/>
      </c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245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5"/>
      <c r="AP59" s="246"/>
      <c r="AQ59" s="246"/>
      <c r="AR59" s="246"/>
      <c r="AS59" s="246"/>
      <c r="AT59" s="246"/>
      <c r="AU59" s="246"/>
      <c r="AV59" s="246"/>
      <c r="AW59" s="246"/>
      <c r="AX59" s="246"/>
      <c r="AY59" s="246"/>
      <c r="AZ59" s="246"/>
      <c r="BA59" s="246"/>
      <c r="BB59" s="246"/>
      <c r="BC59" s="246"/>
      <c r="BD59" s="246"/>
      <c r="BE59" s="246"/>
      <c r="BF59" s="246"/>
      <c r="BG59" s="246"/>
      <c r="BH59" s="246"/>
      <c r="BI59" s="246"/>
      <c r="BJ59" s="189">
        <f t="shared" si="24"/>
        <v>0</v>
      </c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>
        <f t="shared" si="25"/>
        <v>0</v>
      </c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90">
        <v>0</v>
      </c>
      <c r="CH59" s="190"/>
      <c r="CI59" s="190"/>
      <c r="CJ59" s="190"/>
      <c r="CK59" s="190"/>
      <c r="CL59" s="190"/>
      <c r="CM59" s="190"/>
      <c r="CN59" s="190"/>
      <c r="CO59" s="190"/>
      <c r="CP59" s="190"/>
      <c r="CQ59" s="190"/>
      <c r="CR59" s="245"/>
      <c r="CS59" s="246"/>
      <c r="CT59" s="246"/>
      <c r="CU59" s="246"/>
      <c r="CV59" s="246"/>
      <c r="CW59" s="246"/>
      <c r="CX59" s="246"/>
      <c r="CY59" s="246"/>
      <c r="CZ59" s="246"/>
      <c r="DA59" s="246"/>
      <c r="DB59" s="246"/>
      <c r="DC59" s="246"/>
      <c r="DD59" s="246"/>
      <c r="DE59" s="246"/>
      <c r="DF59" s="246"/>
      <c r="DG59" s="246"/>
      <c r="DH59" s="246"/>
      <c r="DI59" s="246"/>
      <c r="DJ59" s="246"/>
      <c r="DK59" s="246"/>
      <c r="DL59" s="246"/>
      <c r="DM59" s="246"/>
      <c r="DN59" s="246"/>
      <c r="DO59" s="246"/>
      <c r="DP59" s="246"/>
      <c r="DQ59" s="246"/>
      <c r="DR59" s="246"/>
      <c r="DS59" s="246"/>
      <c r="DT59" s="246"/>
      <c r="DU59" s="246"/>
      <c r="DV59" s="246"/>
      <c r="DW59" s="246"/>
      <c r="DX59" s="246"/>
      <c r="DY59" s="246"/>
      <c r="DZ59" s="246"/>
      <c r="EA59" s="246"/>
      <c r="EB59" s="246"/>
      <c r="EC59" s="246"/>
      <c r="ED59" s="246"/>
      <c r="EE59" s="246"/>
      <c r="EF59" s="246"/>
      <c r="EG59" s="246"/>
      <c r="EH59" s="246"/>
      <c r="EI59" s="246"/>
      <c r="EJ59" s="246"/>
      <c r="EK59" s="246"/>
      <c r="EL59" s="246"/>
      <c r="EM59" s="246"/>
      <c r="EN59" s="246"/>
      <c r="EO59" s="246"/>
      <c r="EP59" s="246"/>
      <c r="EQ59" s="246"/>
      <c r="ER59" s="246"/>
      <c r="ES59" s="246"/>
      <c r="ET59" s="246"/>
      <c r="EU59" s="246"/>
      <c r="EV59" s="246"/>
      <c r="EW59" s="246"/>
      <c r="EX59" s="246"/>
      <c r="EY59" s="246"/>
      <c r="EZ59" s="246"/>
      <c r="FA59" s="246"/>
      <c r="FB59" s="246"/>
      <c r="FC59" s="246"/>
      <c r="FD59" s="246"/>
      <c r="FE59" s="246"/>
      <c r="FF59" s="246"/>
      <c r="FG59" s="246"/>
      <c r="GB59" s="36"/>
      <c r="GC59" s="36"/>
      <c r="GD59" s="36"/>
      <c r="GE59" s="36"/>
      <c r="GF59" s="36"/>
      <c r="GG59" s="36"/>
      <c r="GH59" s="36"/>
      <c r="GI59" s="36"/>
    </row>
    <row r="60" spans="2:191" ht="12.75" customHeight="1">
      <c r="B60" s="183">
        <f t="shared" si="23"/>
      </c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245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5"/>
      <c r="AP60" s="246"/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  <c r="BA60" s="246"/>
      <c r="BB60" s="246"/>
      <c r="BC60" s="246"/>
      <c r="BD60" s="246"/>
      <c r="BE60" s="246"/>
      <c r="BF60" s="246"/>
      <c r="BG60" s="246"/>
      <c r="BH60" s="246"/>
      <c r="BI60" s="246"/>
      <c r="BJ60" s="189">
        <f t="shared" si="24"/>
        <v>0</v>
      </c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>
        <f>BJ60-CG60</f>
        <v>0</v>
      </c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90">
        <v>0</v>
      </c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245"/>
      <c r="CS60" s="246"/>
      <c r="CT60" s="246"/>
      <c r="CU60" s="246"/>
      <c r="CV60" s="246"/>
      <c r="CW60" s="246"/>
      <c r="CX60" s="246"/>
      <c r="CY60" s="246"/>
      <c r="CZ60" s="246"/>
      <c r="DA60" s="246"/>
      <c r="DB60" s="246"/>
      <c r="DC60" s="246"/>
      <c r="DD60" s="246"/>
      <c r="DE60" s="246"/>
      <c r="DF60" s="246"/>
      <c r="DG60" s="246"/>
      <c r="DH60" s="246"/>
      <c r="DI60" s="246"/>
      <c r="DJ60" s="246"/>
      <c r="DK60" s="246"/>
      <c r="DL60" s="246"/>
      <c r="DM60" s="246"/>
      <c r="DN60" s="246"/>
      <c r="DO60" s="246"/>
      <c r="DP60" s="246"/>
      <c r="DQ60" s="246"/>
      <c r="DR60" s="246"/>
      <c r="DS60" s="246"/>
      <c r="DT60" s="246"/>
      <c r="DU60" s="246"/>
      <c r="DV60" s="246"/>
      <c r="DW60" s="246"/>
      <c r="DX60" s="246"/>
      <c r="DY60" s="246"/>
      <c r="DZ60" s="246"/>
      <c r="EA60" s="246"/>
      <c r="EB60" s="246"/>
      <c r="EC60" s="246"/>
      <c r="ED60" s="246"/>
      <c r="EE60" s="246"/>
      <c r="EF60" s="246"/>
      <c r="EG60" s="246"/>
      <c r="EH60" s="246"/>
      <c r="EI60" s="246"/>
      <c r="EJ60" s="246"/>
      <c r="EK60" s="246"/>
      <c r="EL60" s="246"/>
      <c r="EM60" s="246"/>
      <c r="EN60" s="246"/>
      <c r="EO60" s="246"/>
      <c r="EP60" s="246"/>
      <c r="EQ60" s="246"/>
      <c r="ER60" s="246"/>
      <c r="ES60" s="246"/>
      <c r="ET60" s="246"/>
      <c r="EU60" s="246"/>
      <c r="EV60" s="246"/>
      <c r="EW60" s="246"/>
      <c r="EX60" s="246"/>
      <c r="EY60" s="246"/>
      <c r="EZ60" s="246"/>
      <c r="FA60" s="246"/>
      <c r="FB60" s="246"/>
      <c r="FC60" s="246"/>
      <c r="FD60" s="246"/>
      <c r="FE60" s="246"/>
      <c r="FF60" s="246"/>
      <c r="FG60" s="246"/>
      <c r="GB60" s="36"/>
      <c r="GC60" s="36"/>
      <c r="GD60" s="36"/>
      <c r="GE60" s="36"/>
      <c r="GF60" s="36"/>
      <c r="GG60" s="36"/>
      <c r="GH60" s="36"/>
      <c r="GI60" s="36"/>
    </row>
    <row r="61" spans="2:191" ht="12.75" customHeight="1">
      <c r="B61" s="183">
        <f t="shared" si="23"/>
      </c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245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5"/>
      <c r="AP61" s="246"/>
      <c r="AQ61" s="246"/>
      <c r="AR61" s="246"/>
      <c r="AS61" s="246"/>
      <c r="AT61" s="246"/>
      <c r="AU61" s="246"/>
      <c r="AV61" s="246"/>
      <c r="AW61" s="246"/>
      <c r="AX61" s="246"/>
      <c r="AY61" s="246"/>
      <c r="AZ61" s="246"/>
      <c r="BA61" s="246"/>
      <c r="BB61" s="246"/>
      <c r="BC61" s="246"/>
      <c r="BD61" s="246"/>
      <c r="BE61" s="246"/>
      <c r="BF61" s="246"/>
      <c r="BG61" s="246"/>
      <c r="BH61" s="246"/>
      <c r="BI61" s="246"/>
      <c r="BJ61" s="189">
        <f t="shared" si="24"/>
        <v>0</v>
      </c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  <c r="BV61" s="189">
        <f>BJ61-CG61</f>
        <v>0</v>
      </c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90">
        <v>0</v>
      </c>
      <c r="CH61" s="190"/>
      <c r="CI61" s="190"/>
      <c r="CJ61" s="190"/>
      <c r="CK61" s="190"/>
      <c r="CL61" s="190"/>
      <c r="CM61" s="190"/>
      <c r="CN61" s="190"/>
      <c r="CO61" s="190"/>
      <c r="CP61" s="190"/>
      <c r="CQ61" s="190"/>
      <c r="CR61" s="245"/>
      <c r="CS61" s="246"/>
      <c r="CT61" s="246"/>
      <c r="CU61" s="246"/>
      <c r="CV61" s="246"/>
      <c r="CW61" s="246"/>
      <c r="CX61" s="246"/>
      <c r="CY61" s="246"/>
      <c r="CZ61" s="246"/>
      <c r="DA61" s="246"/>
      <c r="DB61" s="246"/>
      <c r="DC61" s="246"/>
      <c r="DD61" s="246"/>
      <c r="DE61" s="246"/>
      <c r="DF61" s="246"/>
      <c r="DG61" s="246"/>
      <c r="DH61" s="246"/>
      <c r="DI61" s="246"/>
      <c r="DJ61" s="246"/>
      <c r="DK61" s="246"/>
      <c r="DL61" s="246"/>
      <c r="DM61" s="246"/>
      <c r="DN61" s="246"/>
      <c r="DO61" s="246"/>
      <c r="DP61" s="246"/>
      <c r="DQ61" s="246"/>
      <c r="DR61" s="246"/>
      <c r="DS61" s="246"/>
      <c r="DT61" s="246"/>
      <c r="DU61" s="246"/>
      <c r="DV61" s="246"/>
      <c r="DW61" s="246"/>
      <c r="DX61" s="246"/>
      <c r="DY61" s="246"/>
      <c r="DZ61" s="246"/>
      <c r="EA61" s="246"/>
      <c r="EB61" s="246"/>
      <c r="EC61" s="246"/>
      <c r="ED61" s="246"/>
      <c r="EE61" s="246"/>
      <c r="EF61" s="246"/>
      <c r="EG61" s="246"/>
      <c r="EH61" s="246"/>
      <c r="EI61" s="246"/>
      <c r="EJ61" s="246"/>
      <c r="EK61" s="246"/>
      <c r="EL61" s="246"/>
      <c r="EM61" s="246"/>
      <c r="EN61" s="246"/>
      <c r="EO61" s="246"/>
      <c r="EP61" s="246"/>
      <c r="EQ61" s="246"/>
      <c r="ER61" s="185" t="s">
        <v>75</v>
      </c>
      <c r="ES61" s="185"/>
      <c r="ET61" s="185"/>
      <c r="EU61" s="185"/>
      <c r="EV61" s="185"/>
      <c r="EW61" s="185"/>
      <c r="EX61" s="185"/>
      <c r="EY61" s="185"/>
      <c r="EZ61" s="185"/>
      <c r="FA61" s="185"/>
      <c r="FB61" s="185"/>
      <c r="FC61" s="185"/>
      <c r="FD61" s="185"/>
      <c r="FE61" s="185"/>
      <c r="FF61" s="185"/>
      <c r="FG61" s="185"/>
      <c r="GB61" s="36"/>
      <c r="GC61" s="36"/>
      <c r="GD61" s="36"/>
      <c r="GE61" s="36"/>
      <c r="GF61" s="36"/>
      <c r="GG61" s="36"/>
      <c r="GH61" s="36"/>
      <c r="GI61" s="36"/>
    </row>
    <row r="62" spans="2:191" ht="12.75" customHeight="1">
      <c r="B62" s="183">
        <f t="shared" si="23"/>
      </c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245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5"/>
      <c r="AP62" s="246"/>
      <c r="AQ62" s="246"/>
      <c r="AR62" s="246"/>
      <c r="AS62" s="246"/>
      <c r="AT62" s="246"/>
      <c r="AU62" s="246"/>
      <c r="AV62" s="246"/>
      <c r="AW62" s="246"/>
      <c r="AX62" s="246"/>
      <c r="AY62" s="246"/>
      <c r="AZ62" s="246"/>
      <c r="BA62" s="246"/>
      <c r="BB62" s="246"/>
      <c r="BC62" s="246"/>
      <c r="BD62" s="246"/>
      <c r="BE62" s="246"/>
      <c r="BF62" s="246"/>
      <c r="BG62" s="246"/>
      <c r="BH62" s="246"/>
      <c r="BI62" s="246"/>
      <c r="BJ62" s="189">
        <f t="shared" si="24"/>
        <v>0</v>
      </c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>
        <f>BJ62-CG62</f>
        <v>0</v>
      </c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90">
        <v>0</v>
      </c>
      <c r="CH62" s="190"/>
      <c r="CI62" s="190"/>
      <c r="CJ62" s="190"/>
      <c r="CK62" s="190"/>
      <c r="CL62" s="190"/>
      <c r="CM62" s="190"/>
      <c r="CN62" s="190"/>
      <c r="CO62" s="190"/>
      <c r="CP62" s="190"/>
      <c r="CQ62" s="190"/>
      <c r="CR62" s="184" t="s">
        <v>75</v>
      </c>
      <c r="CS62" s="185"/>
      <c r="CT62" s="185"/>
      <c r="CU62" s="185"/>
      <c r="CV62" s="185"/>
      <c r="CW62" s="185"/>
      <c r="CX62" s="185"/>
      <c r="CY62" s="185"/>
      <c r="CZ62" s="185"/>
      <c r="DA62" s="185"/>
      <c r="DB62" s="185"/>
      <c r="DC62" s="185"/>
      <c r="DD62" s="185"/>
      <c r="DE62" s="185"/>
      <c r="DF62" s="185"/>
      <c r="DG62" s="185"/>
      <c r="DH62" s="185"/>
      <c r="DI62" s="185"/>
      <c r="DJ62" s="185"/>
      <c r="DK62" s="185"/>
      <c r="DL62" s="185"/>
      <c r="DM62" s="185"/>
      <c r="DN62" s="185"/>
      <c r="DO62" s="185"/>
      <c r="DP62" s="185"/>
      <c r="DQ62" s="185"/>
      <c r="DR62" s="185"/>
      <c r="DS62" s="185"/>
      <c r="DT62" s="185"/>
      <c r="DU62" s="185"/>
      <c r="DV62" s="185"/>
      <c r="DW62" s="185"/>
      <c r="DX62" s="185"/>
      <c r="DY62" s="185"/>
      <c r="DZ62" s="185"/>
      <c r="EA62" s="185"/>
      <c r="EB62" s="185"/>
      <c r="EC62" s="185"/>
      <c r="ED62" s="185"/>
      <c r="EE62" s="185"/>
      <c r="EF62" s="185"/>
      <c r="EG62" s="185"/>
      <c r="EH62" s="185"/>
      <c r="EI62" s="185"/>
      <c r="EJ62" s="185"/>
      <c r="EK62" s="185"/>
      <c r="EL62" s="185"/>
      <c r="EM62" s="185"/>
      <c r="EN62" s="185"/>
      <c r="EO62" s="185"/>
      <c r="EP62" s="185"/>
      <c r="EQ62" s="185"/>
      <c r="ER62" s="185" t="s">
        <v>75</v>
      </c>
      <c r="ES62" s="185"/>
      <c r="ET62" s="185"/>
      <c r="EU62" s="185"/>
      <c r="EV62" s="185"/>
      <c r="EW62" s="185"/>
      <c r="EX62" s="185"/>
      <c r="EY62" s="185"/>
      <c r="EZ62" s="185"/>
      <c r="FA62" s="185"/>
      <c r="FB62" s="185"/>
      <c r="FC62" s="185"/>
      <c r="FD62" s="185"/>
      <c r="FE62" s="185"/>
      <c r="FF62" s="185"/>
      <c r="FG62" s="185"/>
      <c r="GB62" s="36"/>
      <c r="GC62" s="36"/>
      <c r="GD62" s="36"/>
      <c r="GE62" s="36"/>
      <c r="GF62" s="36"/>
      <c r="GG62" s="36"/>
      <c r="GH62" s="36"/>
      <c r="GI62" s="36"/>
    </row>
    <row r="63" spans="2:191" ht="12.75" customHeight="1">
      <c r="B63" s="183">
        <f t="shared" si="23"/>
      </c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4" t="s">
        <v>75</v>
      </c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6" t="s">
        <v>75</v>
      </c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8"/>
      <c r="BJ63" s="189">
        <f t="shared" si="24"/>
        <v>0</v>
      </c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9">
        <f>BJ63-CG63</f>
        <v>0</v>
      </c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90"/>
      <c r="CH63" s="190"/>
      <c r="CI63" s="190"/>
      <c r="CJ63" s="190"/>
      <c r="CK63" s="190"/>
      <c r="CL63" s="190"/>
      <c r="CM63" s="190"/>
      <c r="CN63" s="190"/>
      <c r="CO63" s="190"/>
      <c r="CP63" s="190"/>
      <c r="CQ63" s="190"/>
      <c r="CR63" s="184" t="s">
        <v>75</v>
      </c>
      <c r="CS63" s="185"/>
      <c r="CT63" s="185"/>
      <c r="CU63" s="185"/>
      <c r="CV63" s="185"/>
      <c r="CW63" s="185"/>
      <c r="CX63" s="185"/>
      <c r="CY63" s="185"/>
      <c r="CZ63" s="185"/>
      <c r="DA63" s="185"/>
      <c r="DB63" s="185"/>
      <c r="DC63" s="185"/>
      <c r="DD63" s="185"/>
      <c r="DE63" s="185"/>
      <c r="DF63" s="185"/>
      <c r="DG63" s="185"/>
      <c r="DH63" s="185"/>
      <c r="DI63" s="185"/>
      <c r="DJ63" s="185"/>
      <c r="DK63" s="185"/>
      <c r="DL63" s="185"/>
      <c r="DM63" s="185"/>
      <c r="DN63" s="185"/>
      <c r="DO63" s="185"/>
      <c r="DP63" s="185"/>
      <c r="DQ63" s="185"/>
      <c r="DR63" s="185"/>
      <c r="DS63" s="185"/>
      <c r="DT63" s="185"/>
      <c r="DU63" s="185"/>
      <c r="DV63" s="185"/>
      <c r="DW63" s="185"/>
      <c r="DX63" s="185"/>
      <c r="DY63" s="185"/>
      <c r="DZ63" s="185"/>
      <c r="EA63" s="185"/>
      <c r="EB63" s="185"/>
      <c r="EC63" s="185"/>
      <c r="ED63" s="185"/>
      <c r="EE63" s="185"/>
      <c r="EF63" s="185"/>
      <c r="EG63" s="185"/>
      <c r="EH63" s="185"/>
      <c r="EI63" s="185"/>
      <c r="EJ63" s="185"/>
      <c r="EK63" s="185"/>
      <c r="EL63" s="185"/>
      <c r="EM63" s="185"/>
      <c r="EN63" s="185"/>
      <c r="EO63" s="185"/>
      <c r="EP63" s="185"/>
      <c r="EQ63" s="185"/>
      <c r="ER63" s="185" t="s">
        <v>75</v>
      </c>
      <c r="ES63" s="185"/>
      <c r="ET63" s="185"/>
      <c r="EU63" s="185"/>
      <c r="EV63" s="185"/>
      <c r="EW63" s="185"/>
      <c r="EX63" s="185"/>
      <c r="EY63" s="185"/>
      <c r="EZ63" s="185"/>
      <c r="FA63" s="185"/>
      <c r="FB63" s="185"/>
      <c r="FC63" s="185"/>
      <c r="FD63" s="185"/>
      <c r="FE63" s="185"/>
      <c r="FF63" s="185"/>
      <c r="FG63" s="185"/>
      <c r="GB63" s="36"/>
      <c r="GC63" s="36"/>
      <c r="GD63" s="36"/>
      <c r="GE63" s="36"/>
      <c r="GF63" s="36"/>
      <c r="GG63" s="36"/>
      <c r="GH63" s="36"/>
      <c r="GI63" s="36"/>
    </row>
    <row r="64" spans="2:191" ht="12.75" customHeight="1" hidden="1">
      <c r="B64" s="183">
        <f t="shared" si="23"/>
      </c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4" t="s">
        <v>75</v>
      </c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6" t="s">
        <v>75</v>
      </c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8"/>
      <c r="BJ64" s="189">
        <f t="shared" si="24"/>
        <v>0</v>
      </c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89"/>
      <c r="BV64" s="189">
        <f>BJ64-CG64</f>
        <v>0</v>
      </c>
      <c r="BW64" s="189"/>
      <c r="BX64" s="189"/>
      <c r="BY64" s="189"/>
      <c r="BZ64" s="189"/>
      <c r="CA64" s="189"/>
      <c r="CB64" s="189"/>
      <c r="CC64" s="189"/>
      <c r="CD64" s="189"/>
      <c r="CE64" s="189"/>
      <c r="CF64" s="189"/>
      <c r="CG64" s="190">
        <v>0</v>
      </c>
      <c r="CH64" s="190"/>
      <c r="CI64" s="190"/>
      <c r="CJ64" s="190"/>
      <c r="CK64" s="190"/>
      <c r="CL64" s="190"/>
      <c r="CM64" s="190"/>
      <c r="CN64" s="190"/>
      <c r="CO64" s="190"/>
      <c r="CP64" s="190"/>
      <c r="CQ64" s="190"/>
      <c r="CR64" s="184" t="s">
        <v>75</v>
      </c>
      <c r="CS64" s="185"/>
      <c r="CT64" s="185"/>
      <c r="CU64" s="185"/>
      <c r="CV64" s="185"/>
      <c r="CW64" s="185"/>
      <c r="CX64" s="185"/>
      <c r="CY64" s="185"/>
      <c r="CZ64" s="185"/>
      <c r="DA64" s="185"/>
      <c r="DB64" s="185"/>
      <c r="DC64" s="185"/>
      <c r="DD64" s="185"/>
      <c r="DE64" s="185"/>
      <c r="DF64" s="185"/>
      <c r="DG64" s="185"/>
      <c r="DH64" s="185"/>
      <c r="DI64" s="185"/>
      <c r="DJ64" s="185"/>
      <c r="DK64" s="185"/>
      <c r="DL64" s="185"/>
      <c r="DM64" s="185"/>
      <c r="DN64" s="185"/>
      <c r="DO64" s="185"/>
      <c r="DP64" s="185"/>
      <c r="DQ64" s="185"/>
      <c r="DR64" s="185"/>
      <c r="DS64" s="185"/>
      <c r="DT64" s="185"/>
      <c r="DU64" s="185"/>
      <c r="DV64" s="185"/>
      <c r="DW64" s="185"/>
      <c r="DX64" s="185"/>
      <c r="DY64" s="185"/>
      <c r="DZ64" s="185"/>
      <c r="EA64" s="185"/>
      <c r="EB64" s="185"/>
      <c r="EC64" s="185"/>
      <c r="ED64" s="185"/>
      <c r="EE64" s="185"/>
      <c r="EF64" s="185"/>
      <c r="EG64" s="185"/>
      <c r="EH64" s="185"/>
      <c r="EI64" s="185"/>
      <c r="EJ64" s="185"/>
      <c r="EK64" s="185"/>
      <c r="EL64" s="185"/>
      <c r="EM64" s="185"/>
      <c r="EN64" s="185"/>
      <c r="EO64" s="185"/>
      <c r="EP64" s="185"/>
      <c r="EQ64" s="185"/>
      <c r="ER64" s="185" t="s">
        <v>75</v>
      </c>
      <c r="ES64" s="185"/>
      <c r="ET64" s="185"/>
      <c r="EU64" s="185"/>
      <c r="EV64" s="185"/>
      <c r="EW64" s="185"/>
      <c r="EX64" s="185"/>
      <c r="EY64" s="185"/>
      <c r="EZ64" s="185"/>
      <c r="FA64" s="185"/>
      <c r="FB64" s="185"/>
      <c r="FC64" s="185"/>
      <c r="FD64" s="185"/>
      <c r="FE64" s="185"/>
      <c r="FF64" s="185"/>
      <c r="FG64" s="185"/>
      <c r="GB64" s="36"/>
      <c r="GC64" s="36"/>
      <c r="GD64" s="36"/>
      <c r="GE64" s="36"/>
      <c r="GF64" s="36"/>
      <c r="GG64" s="36"/>
      <c r="GH64" s="36"/>
      <c r="GI64" s="36"/>
    </row>
    <row r="65" spans="72:191" ht="10.5" customHeight="1"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GB65" s="36"/>
      <c r="GC65" s="36"/>
      <c r="GD65" s="36"/>
      <c r="GE65" s="36"/>
      <c r="GF65" s="36"/>
      <c r="GG65" s="36"/>
      <c r="GH65" s="36"/>
      <c r="GI65" s="36"/>
    </row>
    <row r="66" spans="2:191" ht="11.25" customHeight="1" hidden="1">
      <c r="B66" s="334" t="s">
        <v>84</v>
      </c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T66" s="334"/>
      <c r="U66" s="334"/>
      <c r="V66" s="334"/>
      <c r="W66" s="334"/>
      <c r="X66" s="334"/>
      <c r="Y66" s="334"/>
      <c r="Z66" s="334"/>
      <c r="AA66" s="334"/>
      <c r="AB66" s="334"/>
      <c r="AC66" s="334"/>
      <c r="AD66" s="334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BT66" s="29"/>
      <c r="BU66" s="29"/>
      <c r="CJ66" s="29"/>
      <c r="CK66" s="29"/>
      <c r="CL66" s="29"/>
      <c r="CM66" s="29"/>
      <c r="CN66" s="29"/>
      <c r="GB66" s="36"/>
      <c r="GC66" s="36"/>
      <c r="GD66" s="36"/>
      <c r="GE66" s="36"/>
      <c r="GF66" s="36"/>
      <c r="GG66" s="36"/>
      <c r="GH66" s="36"/>
      <c r="GI66" s="36"/>
    </row>
    <row r="67" spans="2:191" ht="11.25" customHeight="1" hidden="1">
      <c r="B67" s="340">
        <f>ROUND((AL41+(AL41*AE45)+(AL41*AZ43)),2)</f>
        <v>0</v>
      </c>
      <c r="C67" s="340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27" t="s">
        <v>83</v>
      </c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328"/>
      <c r="AW67" s="328"/>
      <c r="AX67" s="328"/>
      <c r="AY67" s="328"/>
      <c r="AZ67" s="328"/>
      <c r="BA67" s="328"/>
      <c r="BB67" s="328"/>
      <c r="BC67" s="328"/>
      <c r="BD67" s="328"/>
      <c r="BE67" s="328"/>
      <c r="BF67" s="328"/>
      <c r="BG67" s="328"/>
      <c r="BH67" s="328"/>
      <c r="BI67" s="328"/>
      <c r="GB67" s="36"/>
      <c r="GC67" s="36"/>
      <c r="GD67" s="36"/>
      <c r="GE67" s="36"/>
      <c r="GF67" s="36"/>
      <c r="GG67" s="36"/>
      <c r="GH67" s="36"/>
      <c r="GI67" s="36"/>
    </row>
    <row r="68" spans="2:191" ht="11.25" customHeight="1" hidden="1">
      <c r="B68" s="341">
        <f>ROUND((AL41+(AL41*AE46)+(AL41*AZ43)),2)</f>
        <v>0</v>
      </c>
      <c r="C68" s="341"/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27" t="s">
        <v>59</v>
      </c>
      <c r="R68" s="327"/>
      <c r="S68" s="327"/>
      <c r="T68" s="327"/>
      <c r="U68" s="327"/>
      <c r="V68" s="327"/>
      <c r="W68" s="327"/>
      <c r="X68" s="327"/>
      <c r="Y68" s="327"/>
      <c r="Z68" s="327"/>
      <c r="AA68" s="327"/>
      <c r="AB68" s="327"/>
      <c r="AC68" s="327"/>
      <c r="AD68" s="327"/>
      <c r="GB68" s="36"/>
      <c r="GC68" s="36"/>
      <c r="GD68" s="36"/>
      <c r="GE68" s="36"/>
      <c r="GF68" s="36"/>
      <c r="GG68" s="36"/>
      <c r="GH68" s="36"/>
      <c r="GI68" s="36"/>
    </row>
    <row r="69" spans="184:191" ht="11.25" customHeight="1" hidden="1">
      <c r="GB69" s="36"/>
      <c r="GC69" s="36"/>
      <c r="GD69" s="36"/>
      <c r="GE69" s="36"/>
      <c r="GF69" s="36"/>
      <c r="GG69" s="36"/>
      <c r="GH69" s="36"/>
      <c r="GI69" s="36"/>
    </row>
    <row r="70" spans="2:191" ht="11.25" customHeight="1" hidden="1">
      <c r="B70" s="334" t="s">
        <v>85</v>
      </c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  <c r="W70" s="334"/>
      <c r="X70" s="334"/>
      <c r="Y70" s="334"/>
      <c r="Z70" s="334"/>
      <c r="AA70" s="334"/>
      <c r="AB70" s="334"/>
      <c r="AC70" s="334"/>
      <c r="AD70" s="334"/>
      <c r="AP70" s="80"/>
      <c r="AQ70" s="80"/>
      <c r="AR70" s="80"/>
      <c r="AS70" s="80"/>
      <c r="AT70" s="80"/>
      <c r="AU70" s="80"/>
      <c r="GB70" s="36"/>
      <c r="GC70" s="36"/>
      <c r="GD70" s="36"/>
      <c r="GE70" s="36"/>
      <c r="GF70" s="36"/>
      <c r="GG70" s="36"/>
      <c r="GH70" s="36"/>
      <c r="GI70" s="36"/>
    </row>
    <row r="71" spans="2:47" ht="11.25" customHeight="1" hidden="1">
      <c r="B71" s="340">
        <f>ROUND((AL41+(AL41*AE45)+(AL41*AZ42)),2)</f>
        <v>0</v>
      </c>
      <c r="C71" s="340"/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27" t="s">
        <v>83</v>
      </c>
      <c r="R71" s="327"/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P71" s="80"/>
      <c r="AQ71" s="80"/>
      <c r="AR71" s="80"/>
      <c r="AS71" s="80"/>
      <c r="AT71" s="80"/>
      <c r="AU71" s="80"/>
    </row>
    <row r="72" spans="2:30" ht="11.25" customHeight="1" hidden="1">
      <c r="B72" s="340">
        <f>ROUND((AL41+(AL41*AE46)+(AL41*AZ42)),2)</f>
        <v>0</v>
      </c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27" t="s">
        <v>59</v>
      </c>
      <c r="R72" s="327"/>
      <c r="S72" s="327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</row>
    <row r="73" ht="11.25" customHeight="1" hidden="1"/>
    <row r="74" spans="2:48" ht="11.25" customHeight="1" hidden="1">
      <c r="B74" s="342" t="s">
        <v>96</v>
      </c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2"/>
      <c r="V74" s="342"/>
      <c r="W74" s="342"/>
      <c r="X74" s="342"/>
      <c r="Y74" s="342"/>
      <c r="Z74" s="342"/>
      <c r="AA74" s="342"/>
      <c r="AB74" s="342"/>
      <c r="AC74" s="342"/>
      <c r="AD74" s="342"/>
      <c r="AE74" s="342"/>
      <c r="AF74" s="342"/>
      <c r="AG74" s="342"/>
      <c r="AH74" s="342"/>
      <c r="AI74" s="342"/>
      <c r="AJ74" s="342"/>
      <c r="AK74" s="342"/>
      <c r="AL74" s="342"/>
      <c r="AM74" s="342"/>
      <c r="AN74" s="342"/>
      <c r="AO74" s="342"/>
      <c r="AP74" s="80"/>
      <c r="AQ74" s="80"/>
      <c r="AR74" s="80"/>
      <c r="AS74" s="80"/>
      <c r="AT74" s="80"/>
      <c r="AU74" s="80"/>
      <c r="AV74" s="80"/>
    </row>
    <row r="75" spans="2:48" ht="11.25" customHeight="1" hidden="1">
      <c r="B75" s="340">
        <f>ROUND((AL41+(AL41*AE45)),2)</f>
        <v>0</v>
      </c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27" t="s">
        <v>83</v>
      </c>
      <c r="R75" s="327"/>
      <c r="S75" s="327"/>
      <c r="T75" s="327"/>
      <c r="U75" s="327"/>
      <c r="V75" s="327"/>
      <c r="W75" s="327"/>
      <c r="X75" s="327"/>
      <c r="Y75" s="327"/>
      <c r="Z75" s="327"/>
      <c r="AA75" s="327"/>
      <c r="AB75" s="327"/>
      <c r="AC75" s="327"/>
      <c r="AD75" s="327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</row>
    <row r="76" spans="2:41" ht="11.25" customHeight="1" hidden="1">
      <c r="B76" s="340">
        <f>ROUND((AL41+(AL41*AE46)),2)</f>
        <v>0</v>
      </c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27" t="s">
        <v>59</v>
      </c>
      <c r="R76" s="327"/>
      <c r="S76" s="327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</row>
    <row r="81" spans="31:41" ht="11.25" customHeight="1"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</row>
    <row r="82" spans="31:41" ht="11.25" customHeight="1"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</row>
  </sheetData>
  <sheetProtection sheet="1" formatCells="0" formatColumns="0" formatRows="0" insertColumns="0" insertRows="0" insertHyperlinks="0" deleteColumns="0" deleteRows="0" sort="0" autoFilter="0" pivotTables="0"/>
  <mergeCells count="558">
    <mergeCell ref="DJ33:DS33"/>
    <mergeCell ref="DJ32:DS32"/>
    <mergeCell ref="ED20:EM20"/>
    <mergeCell ref="EN20:EW20"/>
    <mergeCell ref="EX20:FG20"/>
    <mergeCell ref="CQ20:CX20"/>
    <mergeCell ref="CY20:DI20"/>
    <mergeCell ref="DJ20:DS20"/>
    <mergeCell ref="DT20:EC20"/>
    <mergeCell ref="DJ31:DS31"/>
    <mergeCell ref="DT34:EC36"/>
    <mergeCell ref="EN34:EW36"/>
    <mergeCell ref="DT31:EC31"/>
    <mergeCell ref="ED31:EM31"/>
    <mergeCell ref="EN31:EW31"/>
    <mergeCell ref="EX31:FG31"/>
    <mergeCell ref="ED32:EM32"/>
    <mergeCell ref="ED33:EM33"/>
    <mergeCell ref="EN33:EW33"/>
    <mergeCell ref="DT33:EC33"/>
    <mergeCell ref="B70:AD70"/>
    <mergeCell ref="EX45:FG45"/>
    <mergeCell ref="EX42:FG42"/>
    <mergeCell ref="DC46:DL46"/>
    <mergeCell ref="B62:S62"/>
    <mergeCell ref="T62:AN62"/>
    <mergeCell ref="AO62:BI62"/>
    <mergeCell ref="BJ62:BU62"/>
    <mergeCell ref="BV62:CF62"/>
    <mergeCell ref="ER62:FG62"/>
    <mergeCell ref="Q76:AD76"/>
    <mergeCell ref="B67:P67"/>
    <mergeCell ref="B68:P68"/>
    <mergeCell ref="Q68:AD68"/>
    <mergeCell ref="B71:P71"/>
    <mergeCell ref="B72:P72"/>
    <mergeCell ref="B75:P75"/>
    <mergeCell ref="B76:P76"/>
    <mergeCell ref="B74:AO74"/>
    <mergeCell ref="Q75:AD75"/>
    <mergeCell ref="B66:AD66"/>
    <mergeCell ref="B31:H31"/>
    <mergeCell ref="I31:N31"/>
    <mergeCell ref="O31:T31"/>
    <mergeCell ref="U31:AC31"/>
    <mergeCell ref="AD31:AJ31"/>
    <mergeCell ref="U33:AC33"/>
    <mergeCell ref="T55:AN55"/>
    <mergeCell ref="B55:S55"/>
    <mergeCell ref="B58:S58"/>
    <mergeCell ref="Q67:AD67"/>
    <mergeCell ref="AV67:BI67"/>
    <mergeCell ref="AR31:AX31"/>
    <mergeCell ref="AY31:BE31"/>
    <mergeCell ref="BF31:BL31"/>
    <mergeCell ref="AO59:BI59"/>
    <mergeCell ref="B60:S60"/>
    <mergeCell ref="T59:AN59"/>
    <mergeCell ref="B59:S59"/>
    <mergeCell ref="T60:AN60"/>
    <mergeCell ref="Q71:AD71"/>
    <mergeCell ref="Q72:AD72"/>
    <mergeCell ref="BM31:BS31"/>
    <mergeCell ref="BT31:CB31"/>
    <mergeCell ref="BW43:CU43"/>
    <mergeCell ref="CQ32:CX32"/>
    <mergeCell ref="AY34:BE36"/>
    <mergeCell ref="BJ59:BU59"/>
    <mergeCell ref="BV64:CF64"/>
    <mergeCell ref="B64:S64"/>
    <mergeCell ref="CC31:CI31"/>
    <mergeCell ref="CJ31:CP31"/>
    <mergeCell ref="CQ31:CX31"/>
    <mergeCell ref="CY31:DI31"/>
    <mergeCell ref="CC33:CI33"/>
    <mergeCell ref="CY32:DI32"/>
    <mergeCell ref="CY33:DI33"/>
    <mergeCell ref="EX30:FG30"/>
    <mergeCell ref="CJ30:CP30"/>
    <mergeCell ref="CQ30:CX30"/>
    <mergeCell ref="CY30:DI30"/>
    <mergeCell ref="DJ30:DS30"/>
    <mergeCell ref="EN30:EW30"/>
    <mergeCell ref="ED30:EM30"/>
    <mergeCell ref="DT30:EC30"/>
    <mergeCell ref="AZ43:BE43"/>
    <mergeCell ref="AP45:BK45"/>
    <mergeCell ref="AK33:AQ33"/>
    <mergeCell ref="AR33:AX33"/>
    <mergeCell ref="BJ57:BU57"/>
    <mergeCell ref="AO58:BI58"/>
    <mergeCell ref="BF34:BL36"/>
    <mergeCell ref="AO53:BI53"/>
    <mergeCell ref="C46:AD46"/>
    <mergeCell ref="AP46:BK46"/>
    <mergeCell ref="B56:S56"/>
    <mergeCell ref="BJ49:BU50"/>
    <mergeCell ref="AO51:BI51"/>
    <mergeCell ref="T56:AN56"/>
    <mergeCell ref="T54:AN54"/>
    <mergeCell ref="AE46:AM46"/>
    <mergeCell ref="B51:S51"/>
    <mergeCell ref="B53:S53"/>
    <mergeCell ref="CG56:CQ56"/>
    <mergeCell ref="CJ33:CP33"/>
    <mergeCell ref="CQ33:CX33"/>
    <mergeCell ref="BJ56:BU56"/>
    <mergeCell ref="BF33:BL33"/>
    <mergeCell ref="AO56:BI56"/>
    <mergeCell ref="AO55:BI55"/>
    <mergeCell ref="BV56:CF56"/>
    <mergeCell ref="AN46:AO46"/>
    <mergeCell ref="BT33:CB33"/>
    <mergeCell ref="U28:AC28"/>
    <mergeCell ref="BM30:BS30"/>
    <mergeCell ref="B28:H28"/>
    <mergeCell ref="I28:N28"/>
    <mergeCell ref="BF30:BL30"/>
    <mergeCell ref="AR28:AX28"/>
    <mergeCell ref="B30:H30"/>
    <mergeCell ref="I29:N29"/>
    <mergeCell ref="I30:N30"/>
    <mergeCell ref="O28:T28"/>
    <mergeCell ref="BM32:BS32"/>
    <mergeCell ref="BM33:BS33"/>
    <mergeCell ref="BM34:BS36"/>
    <mergeCell ref="AY33:BE33"/>
    <mergeCell ref="BF32:BL32"/>
    <mergeCell ref="BM29:BS29"/>
    <mergeCell ref="BF29:BL29"/>
    <mergeCell ref="AD33:AJ33"/>
    <mergeCell ref="AY28:BE28"/>
    <mergeCell ref="AY25:BE25"/>
    <mergeCell ref="AY26:BE26"/>
    <mergeCell ref="BF28:BL28"/>
    <mergeCell ref="AY27:BE27"/>
    <mergeCell ref="BF27:BL27"/>
    <mergeCell ref="AR32:AX32"/>
    <mergeCell ref="AY32:BE32"/>
    <mergeCell ref="BF25:BL25"/>
    <mergeCell ref="CC28:CI28"/>
    <mergeCell ref="BF26:BL26"/>
    <mergeCell ref="BM27:BS27"/>
    <mergeCell ref="BM28:BS28"/>
    <mergeCell ref="BT28:CB28"/>
    <mergeCell ref="CC27:CI27"/>
    <mergeCell ref="BT27:CB27"/>
    <mergeCell ref="CC26:CI26"/>
    <mergeCell ref="CQ27:CX27"/>
    <mergeCell ref="CJ26:CP26"/>
    <mergeCell ref="CY28:DI28"/>
    <mergeCell ref="DJ28:DS28"/>
    <mergeCell ref="CQ28:CX28"/>
    <mergeCell ref="CJ27:CP27"/>
    <mergeCell ref="CJ28:CP28"/>
    <mergeCell ref="DJ27:DS27"/>
    <mergeCell ref="CY27:DI27"/>
    <mergeCell ref="DT23:EC23"/>
    <mergeCell ref="CQ26:CX26"/>
    <mergeCell ref="CJ24:CP24"/>
    <mergeCell ref="CQ23:CX23"/>
    <mergeCell ref="CQ24:CX24"/>
    <mergeCell ref="CY24:DI24"/>
    <mergeCell ref="CQ25:CX25"/>
    <mergeCell ref="I16:N18"/>
    <mergeCell ref="O16:T18"/>
    <mergeCell ref="AR21:AX21"/>
    <mergeCell ref="AY21:BE21"/>
    <mergeCell ref="BF19:BL19"/>
    <mergeCell ref="AY19:BE19"/>
    <mergeCell ref="AR19:AX19"/>
    <mergeCell ref="BF21:BL21"/>
    <mergeCell ref="AY20:BE20"/>
    <mergeCell ref="BF20:BL20"/>
    <mergeCell ref="C10:AU10"/>
    <mergeCell ref="C11:AU11"/>
    <mergeCell ref="U16:AC18"/>
    <mergeCell ref="BH12:BP12"/>
    <mergeCell ref="B15:H18"/>
    <mergeCell ref="AY17:BE18"/>
    <mergeCell ref="BF17:BL18"/>
    <mergeCell ref="AD16:AJ18"/>
    <mergeCell ref="BM16:CB16"/>
    <mergeCell ref="BQ13:CO13"/>
    <mergeCell ref="AY16:BL16"/>
    <mergeCell ref="BJ8:BM8"/>
    <mergeCell ref="BN8:BO8"/>
    <mergeCell ref="DH10:ED10"/>
    <mergeCell ref="EH12:FF12"/>
    <mergeCell ref="BT11:DB11"/>
    <mergeCell ref="DH12:EF12"/>
    <mergeCell ref="BQ12:CO12"/>
    <mergeCell ref="DT16:EC18"/>
    <mergeCell ref="BT17:CB18"/>
    <mergeCell ref="EQ2:FG2"/>
    <mergeCell ref="DZ3:FG3"/>
    <mergeCell ref="CY8:CZ8"/>
    <mergeCell ref="DT15:EM15"/>
    <mergeCell ref="CW6:DJ6"/>
    <mergeCell ref="AY15:CX15"/>
    <mergeCell ref="CB8:CP8"/>
    <mergeCell ref="EE10:EW10"/>
    <mergeCell ref="AX8:BG8"/>
    <mergeCell ref="BH8:BI8"/>
    <mergeCell ref="CQ19:CX19"/>
    <mergeCell ref="CJ23:CP23"/>
    <mergeCell ref="CC19:CI19"/>
    <mergeCell ref="CY15:DS15"/>
    <mergeCell ref="CC17:CI18"/>
    <mergeCell ref="DJ21:DS21"/>
    <mergeCell ref="CQ21:CX21"/>
    <mergeCell ref="CY21:DI21"/>
    <mergeCell ref="CY23:DI23"/>
    <mergeCell ref="CJ22:CP22"/>
    <mergeCell ref="EX19:FG19"/>
    <mergeCell ref="ED19:EM19"/>
    <mergeCell ref="CY19:DI19"/>
    <mergeCell ref="DJ19:DS19"/>
    <mergeCell ref="DT19:EC19"/>
    <mergeCell ref="EN19:EW19"/>
    <mergeCell ref="B6:CV6"/>
    <mergeCell ref="I15:AC15"/>
    <mergeCell ref="CR8:CT8"/>
    <mergeCell ref="CU8:CW8"/>
    <mergeCell ref="BT10:DB10"/>
    <mergeCell ref="BH10:BR10"/>
    <mergeCell ref="BY8:BZ8"/>
    <mergeCell ref="BS8:BT8"/>
    <mergeCell ref="BU8:BX8"/>
    <mergeCell ref="BP8:BR8"/>
    <mergeCell ref="ED29:EM29"/>
    <mergeCell ref="DT22:EC22"/>
    <mergeCell ref="ED22:EM22"/>
    <mergeCell ref="DT25:EC25"/>
    <mergeCell ref="ED27:EM27"/>
    <mergeCell ref="DT27:EC27"/>
    <mergeCell ref="ED28:EM28"/>
    <mergeCell ref="ED23:EM23"/>
    <mergeCell ref="DT24:EC24"/>
    <mergeCell ref="ED25:EM25"/>
    <mergeCell ref="EN28:EW28"/>
    <mergeCell ref="EN27:EW27"/>
    <mergeCell ref="DT28:EC28"/>
    <mergeCell ref="EX28:FG28"/>
    <mergeCell ref="EN26:EW26"/>
    <mergeCell ref="EX29:FG29"/>
    <mergeCell ref="EX27:FG27"/>
    <mergeCell ref="EN29:EW29"/>
    <mergeCell ref="EX26:FG26"/>
    <mergeCell ref="DT29:EC29"/>
    <mergeCell ref="EN21:EW21"/>
    <mergeCell ref="EX22:FG22"/>
    <mergeCell ref="EN25:EW25"/>
    <mergeCell ref="EX25:FG25"/>
    <mergeCell ref="EN24:EW24"/>
    <mergeCell ref="EX24:FG24"/>
    <mergeCell ref="EN22:EW22"/>
    <mergeCell ref="EX23:FG23"/>
    <mergeCell ref="EN23:EW23"/>
    <mergeCell ref="EX21:FG21"/>
    <mergeCell ref="HI50:HS51"/>
    <mergeCell ref="ER51:FG51"/>
    <mergeCell ref="CR49:EQ50"/>
    <mergeCell ref="ED34:EM36"/>
    <mergeCell ref="ED41:EN41"/>
    <mergeCell ref="BW46:DB46"/>
    <mergeCell ref="BV50:CF50"/>
    <mergeCell ref="CT41:DD41"/>
    <mergeCell ref="DI41:EC41"/>
    <mergeCell ref="CQ34:CX36"/>
    <mergeCell ref="ED21:EM21"/>
    <mergeCell ref="DT21:EC21"/>
    <mergeCell ref="CY25:DI25"/>
    <mergeCell ref="DJ25:DS25"/>
    <mergeCell ref="CY26:DI26"/>
    <mergeCell ref="CY22:DI22"/>
    <mergeCell ref="ED24:EM24"/>
    <mergeCell ref="DT26:EC26"/>
    <mergeCell ref="ED26:EM26"/>
    <mergeCell ref="DJ23:DS23"/>
    <mergeCell ref="CQ22:CX22"/>
    <mergeCell ref="DJ22:DS22"/>
    <mergeCell ref="BM26:BS26"/>
    <mergeCell ref="BT26:CB26"/>
    <mergeCell ref="BM25:BS25"/>
    <mergeCell ref="BT22:CB22"/>
    <mergeCell ref="BT23:CB23"/>
    <mergeCell ref="DJ24:DS24"/>
    <mergeCell ref="DJ26:DS26"/>
    <mergeCell ref="CC24:CI24"/>
    <mergeCell ref="U21:AC21"/>
    <mergeCell ref="AD20:AJ20"/>
    <mergeCell ref="CJ19:CP19"/>
    <mergeCell ref="CC21:CI21"/>
    <mergeCell ref="CJ21:CP21"/>
    <mergeCell ref="CJ25:CP25"/>
    <mergeCell ref="CC20:CI20"/>
    <mergeCell ref="CJ20:CP20"/>
    <mergeCell ref="CC25:CI25"/>
    <mergeCell ref="CC23:CI23"/>
    <mergeCell ref="AR25:AX25"/>
    <mergeCell ref="BT19:CB19"/>
    <mergeCell ref="CC22:CI22"/>
    <mergeCell ref="BM21:BS21"/>
    <mergeCell ref="BM20:BS20"/>
    <mergeCell ref="BT20:CB20"/>
    <mergeCell ref="BT25:CB25"/>
    <mergeCell ref="BT21:CB21"/>
    <mergeCell ref="BM19:BS19"/>
    <mergeCell ref="BT24:CB24"/>
    <mergeCell ref="AR20:AX20"/>
    <mergeCell ref="B20:H20"/>
    <mergeCell ref="I20:N20"/>
    <mergeCell ref="O20:T20"/>
    <mergeCell ref="U24:AC24"/>
    <mergeCell ref="U19:AC19"/>
    <mergeCell ref="AD19:AJ19"/>
    <mergeCell ref="B23:H23"/>
    <mergeCell ref="I23:N23"/>
    <mergeCell ref="O23:T23"/>
    <mergeCell ref="U23:AC23"/>
    <mergeCell ref="AD24:AJ24"/>
    <mergeCell ref="AD25:AJ25"/>
    <mergeCell ref="B24:H24"/>
    <mergeCell ref="U25:AC25"/>
    <mergeCell ref="B25:H25"/>
    <mergeCell ref="O25:T25"/>
    <mergeCell ref="AK20:AQ20"/>
    <mergeCell ref="B19:H19"/>
    <mergeCell ref="B21:H21"/>
    <mergeCell ref="U20:AC20"/>
    <mergeCell ref="U29:AC29"/>
    <mergeCell ref="I19:N19"/>
    <mergeCell ref="O19:T19"/>
    <mergeCell ref="I21:N21"/>
    <mergeCell ref="O21:T21"/>
    <mergeCell ref="AK22:AQ22"/>
    <mergeCell ref="AK23:AQ23"/>
    <mergeCell ref="AK19:AQ19"/>
    <mergeCell ref="AK21:AQ21"/>
    <mergeCell ref="AD21:AJ21"/>
    <mergeCell ref="B22:H22"/>
    <mergeCell ref="AR22:AX22"/>
    <mergeCell ref="AD23:AJ23"/>
    <mergeCell ref="AR23:AX23"/>
    <mergeCell ref="I22:N22"/>
    <mergeCell ref="O22:T22"/>
    <mergeCell ref="AK25:AQ25"/>
    <mergeCell ref="B33:H33"/>
    <mergeCell ref="I33:N33"/>
    <mergeCell ref="B26:H26"/>
    <mergeCell ref="AK30:AQ30"/>
    <mergeCell ref="AK26:AQ26"/>
    <mergeCell ref="B27:H27"/>
    <mergeCell ref="O33:T33"/>
    <mergeCell ref="O30:T30"/>
    <mergeCell ref="U30:AC30"/>
    <mergeCell ref="AD22:AJ22"/>
    <mergeCell ref="O27:T27"/>
    <mergeCell ref="AD26:AJ26"/>
    <mergeCell ref="I25:N25"/>
    <mergeCell ref="I26:N26"/>
    <mergeCell ref="I27:N27"/>
    <mergeCell ref="I24:N24"/>
    <mergeCell ref="O24:T24"/>
    <mergeCell ref="U27:AC27"/>
    <mergeCell ref="U22:AC22"/>
    <mergeCell ref="O26:T26"/>
    <mergeCell ref="U26:AC26"/>
    <mergeCell ref="O29:T29"/>
    <mergeCell ref="B29:H29"/>
    <mergeCell ref="BF22:BL22"/>
    <mergeCell ref="BM22:BS22"/>
    <mergeCell ref="AY22:BE22"/>
    <mergeCell ref="AY24:BE24"/>
    <mergeCell ref="BF24:BL24"/>
    <mergeCell ref="BM23:BS23"/>
    <mergeCell ref="BM24:BS24"/>
    <mergeCell ref="AY23:BE23"/>
    <mergeCell ref="BF23:BL23"/>
    <mergeCell ref="AR24:AX24"/>
    <mergeCell ref="AD29:AJ29"/>
    <mergeCell ref="AK29:AQ29"/>
    <mergeCell ref="AK28:AQ28"/>
    <mergeCell ref="AK24:AQ24"/>
    <mergeCell ref="AD27:AJ27"/>
    <mergeCell ref="AK27:AQ27"/>
    <mergeCell ref="AR27:AX27"/>
    <mergeCell ref="AD28:AJ28"/>
    <mergeCell ref="AR26:AX26"/>
    <mergeCell ref="DJ29:DS29"/>
    <mergeCell ref="AR29:AX29"/>
    <mergeCell ref="AY29:BE29"/>
    <mergeCell ref="BT29:CB29"/>
    <mergeCell ref="CC29:CI29"/>
    <mergeCell ref="CJ29:CP29"/>
    <mergeCell ref="CQ29:CX29"/>
    <mergeCell ref="CY29:DI29"/>
    <mergeCell ref="CG55:CQ55"/>
    <mergeCell ref="CC34:CI36"/>
    <mergeCell ref="BJ54:BU54"/>
    <mergeCell ref="AO54:BI54"/>
    <mergeCell ref="BV54:CF54"/>
    <mergeCell ref="BW41:CS41"/>
    <mergeCell ref="BW44:CZ44"/>
    <mergeCell ref="CG52:CQ52"/>
    <mergeCell ref="B48:FG48"/>
    <mergeCell ref="CG50:CQ50"/>
    <mergeCell ref="CY34:DI36"/>
    <mergeCell ref="T51:AN51"/>
    <mergeCell ref="AO50:BI50"/>
    <mergeCell ref="CJ34:CP36"/>
    <mergeCell ref="BJ51:BU51"/>
    <mergeCell ref="CG51:CQ51"/>
    <mergeCell ref="BT34:CB36"/>
    <mergeCell ref="C42:AY42"/>
    <mergeCell ref="C43:AY43"/>
    <mergeCell ref="BW39:DE39"/>
    <mergeCell ref="DA45:EI45"/>
    <mergeCell ref="DA44:EI44"/>
    <mergeCell ref="CR52:EQ52"/>
    <mergeCell ref="BW42:CU42"/>
    <mergeCell ref="ER53:FG53"/>
    <mergeCell ref="CV43:EI43"/>
    <mergeCell ref="BW45:CZ45"/>
    <mergeCell ref="BV53:CF53"/>
    <mergeCell ref="BV52:CF52"/>
    <mergeCell ref="BV51:CF51"/>
    <mergeCell ref="CG53:CQ53"/>
    <mergeCell ref="EX44:FG44"/>
    <mergeCell ref="EX46:FG46"/>
    <mergeCell ref="BV49:CQ49"/>
    <mergeCell ref="ER64:FG64"/>
    <mergeCell ref="ER56:FG56"/>
    <mergeCell ref="ER55:FG55"/>
    <mergeCell ref="ER63:FG63"/>
    <mergeCell ref="ER59:FG59"/>
    <mergeCell ref="ER60:FG60"/>
    <mergeCell ref="EX39:FG39"/>
    <mergeCell ref="ER57:FG57"/>
    <mergeCell ref="CR55:EQ55"/>
    <mergeCell ref="CR57:EQ57"/>
    <mergeCell ref="CR56:EQ56"/>
    <mergeCell ref="ER54:FG54"/>
    <mergeCell ref="CR54:EQ54"/>
    <mergeCell ref="EX40:FG40"/>
    <mergeCell ref="EX41:FG41"/>
    <mergeCell ref="EX43:FG43"/>
    <mergeCell ref="CG54:CQ54"/>
    <mergeCell ref="CG64:CQ64"/>
    <mergeCell ref="CR64:EQ64"/>
    <mergeCell ref="CG63:CQ63"/>
    <mergeCell ref="CR63:EQ63"/>
    <mergeCell ref="CR62:EQ62"/>
    <mergeCell ref="CR61:EQ61"/>
    <mergeCell ref="CG57:CQ57"/>
    <mergeCell ref="CR59:EQ59"/>
    <mergeCell ref="CG61:CQ61"/>
    <mergeCell ref="CG60:CQ60"/>
    <mergeCell ref="CG59:CQ59"/>
    <mergeCell ref="CG62:CQ62"/>
    <mergeCell ref="CG58:CQ58"/>
    <mergeCell ref="T64:AN64"/>
    <mergeCell ref="AO64:BI64"/>
    <mergeCell ref="BJ64:BU64"/>
    <mergeCell ref="T61:AN61"/>
    <mergeCell ref="BV61:CF61"/>
    <mergeCell ref="B63:S63"/>
    <mergeCell ref="T63:AN63"/>
    <mergeCell ref="AO63:BI63"/>
    <mergeCell ref="BJ63:BU63"/>
    <mergeCell ref="BV63:CF63"/>
    <mergeCell ref="EX33:FG33"/>
    <mergeCell ref="ER61:FG61"/>
    <mergeCell ref="ER49:FG50"/>
    <mergeCell ref="CR53:EQ53"/>
    <mergeCell ref="ER52:FG52"/>
    <mergeCell ref="CR51:EQ51"/>
    <mergeCell ref="ER58:FG58"/>
    <mergeCell ref="CR58:EQ58"/>
    <mergeCell ref="CR60:EQ60"/>
    <mergeCell ref="DT32:EC32"/>
    <mergeCell ref="B32:H32"/>
    <mergeCell ref="I32:N32"/>
    <mergeCell ref="CJ32:CP32"/>
    <mergeCell ref="AD32:AJ32"/>
    <mergeCell ref="AK32:AQ32"/>
    <mergeCell ref="BT32:CB32"/>
    <mergeCell ref="CC32:CI32"/>
    <mergeCell ref="CC30:CI30"/>
    <mergeCell ref="AY30:BE30"/>
    <mergeCell ref="AR30:AX30"/>
    <mergeCell ref="O32:T32"/>
    <mergeCell ref="U32:AC32"/>
    <mergeCell ref="AD30:AJ30"/>
    <mergeCell ref="BT30:CB30"/>
    <mergeCell ref="AK31:AQ31"/>
    <mergeCell ref="C45:AD45"/>
    <mergeCell ref="B52:S52"/>
    <mergeCell ref="C41:AK41"/>
    <mergeCell ref="B49:S50"/>
    <mergeCell ref="T50:AN50"/>
    <mergeCell ref="T52:AN52"/>
    <mergeCell ref="T49:BI49"/>
    <mergeCell ref="AZ42:BE42"/>
    <mergeCell ref="AN45:AO45"/>
    <mergeCell ref="AE45:AM45"/>
    <mergeCell ref="B34:Q34"/>
    <mergeCell ref="AL41:AT41"/>
    <mergeCell ref="R34:T34"/>
    <mergeCell ref="AD34:AJ36"/>
    <mergeCell ref="U34:AC35"/>
    <mergeCell ref="AR34:AX36"/>
    <mergeCell ref="AK34:AQ36"/>
    <mergeCell ref="B35:D35"/>
    <mergeCell ref="G39:T39"/>
    <mergeCell ref="E35:T35"/>
    <mergeCell ref="B54:S54"/>
    <mergeCell ref="T53:AN53"/>
    <mergeCell ref="BJ52:BU52"/>
    <mergeCell ref="BJ53:BU53"/>
    <mergeCell ref="AO52:BI52"/>
    <mergeCell ref="AO57:BI57"/>
    <mergeCell ref="B61:S61"/>
    <mergeCell ref="AO61:BI61"/>
    <mergeCell ref="B57:S57"/>
    <mergeCell ref="T57:AN57"/>
    <mergeCell ref="T58:AN58"/>
    <mergeCell ref="AO60:BI60"/>
    <mergeCell ref="BJ61:BU61"/>
    <mergeCell ref="BV55:CF55"/>
    <mergeCell ref="BV60:CF60"/>
    <mergeCell ref="BJ58:BU58"/>
    <mergeCell ref="BV58:CF58"/>
    <mergeCell ref="BV59:CF59"/>
    <mergeCell ref="BJ55:BU55"/>
    <mergeCell ref="BJ60:BU60"/>
    <mergeCell ref="BV57:CF57"/>
    <mergeCell ref="AK16:AQ18"/>
    <mergeCell ref="AR15:AX18"/>
    <mergeCell ref="AD15:AQ15"/>
    <mergeCell ref="BM17:BS18"/>
    <mergeCell ref="ED16:EM18"/>
    <mergeCell ref="CJ17:CP18"/>
    <mergeCell ref="CQ17:CX18"/>
    <mergeCell ref="CY16:DI18"/>
    <mergeCell ref="DJ16:DS18"/>
    <mergeCell ref="CC16:CX16"/>
    <mergeCell ref="FI18:FI19"/>
    <mergeCell ref="DE41:DH41"/>
    <mergeCell ref="EO41:ER41"/>
    <mergeCell ref="CV42:EI42"/>
    <mergeCell ref="EN15:EW18"/>
    <mergeCell ref="EX15:FG18"/>
    <mergeCell ref="EN32:EW32"/>
    <mergeCell ref="DJ34:DS36"/>
    <mergeCell ref="EX32:FG32"/>
    <mergeCell ref="EX34:FG36"/>
  </mergeCells>
  <conditionalFormatting sqref="FI21:FI33">
    <cfRule type="cellIs" priority="1" dxfId="3" operator="equal" stopIfTrue="1">
      <formula>"летний период"</formula>
    </cfRule>
  </conditionalFormatting>
  <dataValidations count="4">
    <dataValidation type="list" allowBlank="1" showInputMessage="1" showErrorMessage="1" sqref="BQ12:CO12">
      <formula1>б</formula1>
    </dataValidation>
    <dataValidation type="list" allowBlank="1" showInputMessage="1" showErrorMessage="1" sqref="BT10:DB10">
      <formula1>а</formula1>
    </dataValidation>
    <dataValidation type="list" allowBlank="1" showInputMessage="1" showErrorMessage="1" sqref="CB8:CP8">
      <formula1>$FN$3:$FN$15</formula1>
    </dataValidation>
    <dataValidation type="list" allowBlank="1" showInputMessage="1" showErrorMessage="1" sqref="FI21:FI33">
      <formula1>$FO$2:$FO$4</formula1>
    </dataValidation>
  </dataValidations>
  <printOptions horizontalCentered="1"/>
  <pageMargins left="0" right="0" top="0.3937007874015748" bottom="0" header="0.5118110236220472" footer="0.5118110236220472"/>
  <pageSetup blackAndWhite="1" fitToHeight="0" fitToWidth="1" horizontalDpi="600" verticalDpi="600" orientation="landscape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производства</dc:creator>
  <cp:keywords/>
  <dc:description/>
  <cp:lastModifiedBy>Пользователь</cp:lastModifiedBy>
  <cp:lastPrinted>2018-01-15T22:11:40Z</cp:lastPrinted>
  <dcterms:created xsi:type="dcterms:W3CDTF">2003-11-27T08:38:04Z</dcterms:created>
  <dcterms:modified xsi:type="dcterms:W3CDTF">2020-11-11T06:47:46Z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Источник">
    <vt:lpwstr>НРПА № , стр.</vt:lpwstr>
  </property>
  <property fmtid="{D5CDD505-2E9C-101B-9397-08002B2CF9AE}" pid="3" name="_NewReviewCycle">
    <vt:lpwstr/>
  </property>
</Properties>
</file>